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CAD.Planeacion\OneDrive\Documentos\BRENDA ACOSTA ERAZO\GOBERNACION PLANEACION 2023\POAI 2024\POAI RECIBIDO POR SECRETARIAS\"/>
    </mc:Choice>
  </mc:AlternateContent>
  <bookViews>
    <workbookView xWindow="0" yWindow="0" windowWidth="20400" windowHeight="7650"/>
  </bookViews>
  <sheets>
    <sheet name="POAI 2024" sheetId="1" r:id="rId1"/>
  </sheets>
  <definedNames>
    <definedName name="_xlnm._FilterDatabase" localSheetId="0" hidden="1">'POAI 2024'!$A$2:$E$385</definedName>
  </definedNames>
  <calcPr calcId="162913"/>
</workbook>
</file>

<file path=xl/calcChain.xml><?xml version="1.0" encoding="utf-8"?>
<calcChain xmlns="http://schemas.openxmlformats.org/spreadsheetml/2006/main">
  <c r="E3" i="1" l="1"/>
  <c r="C3" i="1" l="1"/>
  <c r="D376" i="1" l="1"/>
  <c r="D196" i="1"/>
  <c r="D384" i="1" l="1"/>
  <c r="D383" i="1" s="1"/>
  <c r="D382" i="1" s="1"/>
  <c r="D381" i="1" s="1"/>
  <c r="D373" i="1"/>
  <c r="D369" i="1"/>
  <c r="D368" i="1" s="1"/>
  <c r="D367" i="1" s="1"/>
  <c r="D365" i="1"/>
  <c r="D364" i="1" s="1"/>
  <c r="D361" i="1"/>
  <c r="D360" i="1" s="1"/>
  <c r="D355" i="1"/>
  <c r="D351" i="1"/>
  <c r="D344" i="1"/>
  <c r="D342" i="1"/>
  <c r="D332" i="1"/>
  <c r="D327" i="1"/>
  <c r="D322" i="1"/>
  <c r="D321" i="1" s="1"/>
  <c r="D319" i="1"/>
  <c r="D318" i="1" s="1"/>
  <c r="D311" i="1"/>
  <c r="D310" i="1" s="1"/>
  <c r="D307" i="1"/>
  <c r="D306" i="1" s="1"/>
  <c r="D304" i="1"/>
  <c r="D303" i="1" s="1"/>
  <c r="D295" i="1"/>
  <c r="D293" i="1"/>
  <c r="D286" i="1"/>
  <c r="D283" i="1"/>
  <c r="D280" i="1"/>
  <c r="D279" i="1" s="1"/>
  <c r="D276" i="1"/>
  <c r="D274" i="1"/>
  <c r="D271" i="1"/>
  <c r="D267" i="1"/>
  <c r="D265" i="1"/>
  <c r="D263" i="1"/>
  <c r="D253" i="1"/>
  <c r="D249" i="1"/>
  <c r="D248" i="1" s="1"/>
  <c r="D245" i="1"/>
  <c r="D244" i="1" s="1"/>
  <c r="D242" i="1"/>
  <c r="D241" i="1" s="1"/>
  <c r="D237" i="1"/>
  <c r="D236" i="1" s="1"/>
  <c r="D234" i="1"/>
  <c r="D233" i="1" s="1"/>
  <c r="D228" i="1"/>
  <c r="D225" i="1"/>
  <c r="D220" i="1"/>
  <c r="D217" i="1"/>
  <c r="D214" i="1"/>
  <c r="D209" i="1"/>
  <c r="D207" i="1"/>
  <c r="D192" i="1"/>
  <c r="D183" i="1"/>
  <c r="D179" i="1"/>
  <c r="D178" i="1" s="1"/>
  <c r="D176" i="1"/>
  <c r="D174" i="1"/>
  <c r="D172" i="1"/>
  <c r="D169" i="1"/>
  <c r="D168" i="1" s="1"/>
  <c r="D166" i="1"/>
  <c r="D165" i="1" s="1"/>
  <c r="D163" i="1"/>
  <c r="D162" i="1" s="1"/>
  <c r="D160" i="1"/>
  <c r="D159" i="1" s="1"/>
  <c r="D157" i="1"/>
  <c r="D155" i="1"/>
  <c r="D152" i="1"/>
  <c r="D151" i="1" s="1"/>
  <c r="D149" i="1"/>
  <c r="D148" i="1" s="1"/>
  <c r="D133" i="1"/>
  <c r="D132" i="1"/>
  <c r="D131" i="1"/>
  <c r="D125" i="1"/>
  <c r="D124" i="1"/>
  <c r="D123" i="1"/>
  <c r="D120" i="1"/>
  <c r="D117" i="1"/>
  <c r="D114" i="1"/>
  <c r="D112" i="1" s="1"/>
  <c r="D109" i="1"/>
  <c r="D107" i="1"/>
  <c r="D105" i="1"/>
  <c r="D103" i="1"/>
  <c r="D101" i="1"/>
  <c r="D97" i="1"/>
  <c r="D93" i="1"/>
  <c r="D92" i="1" s="1"/>
  <c r="D84" i="1"/>
  <c r="D81" i="1"/>
  <c r="D79" i="1"/>
  <c r="D76" i="1"/>
  <c r="D72" i="1"/>
  <c r="D69" i="1"/>
  <c r="D64" i="1"/>
  <c r="D60" i="1"/>
  <c r="D58" i="1"/>
  <c r="D55" i="1"/>
  <c r="D39" i="1"/>
  <c r="D32" i="1"/>
  <c r="D31" i="1" s="1"/>
  <c r="D28" i="1"/>
  <c r="D25" i="1"/>
  <c r="D13" i="1"/>
  <c r="D7" i="1"/>
  <c r="D359" i="1" l="1"/>
  <c r="D57" i="1"/>
  <c r="D154" i="1"/>
  <c r="D292" i="1"/>
  <c r="D291" i="1" s="1"/>
  <c r="D282" i="1"/>
  <c r="D326" i="1"/>
  <c r="D6" i="1"/>
  <c r="D206" i="1"/>
  <c r="D232" i="1"/>
  <c r="D372" i="1"/>
  <c r="D371" i="1" s="1"/>
  <c r="D38" i="1"/>
  <c r="D63" i="1"/>
  <c r="D96" i="1"/>
  <c r="D122" i="1"/>
  <c r="D111" i="1" s="1"/>
  <c r="D171" i="1"/>
  <c r="D182" i="1"/>
  <c r="D181" i="1" s="1"/>
  <c r="D213" i="1"/>
  <c r="D212" i="1" s="1"/>
  <c r="D309" i="1"/>
  <c r="D252" i="1"/>
  <c r="D251" i="1" s="1"/>
  <c r="D270" i="1"/>
  <c r="D341" i="1"/>
  <c r="D340" i="1" s="1"/>
  <c r="D240" i="1"/>
  <c r="D147" i="1"/>
  <c r="D290" i="1" l="1"/>
  <c r="D5" i="1"/>
  <c r="D269" i="1"/>
  <c r="D239" i="1" s="1"/>
  <c r="D339" i="1"/>
  <c r="D62" i="1"/>
  <c r="D4" i="1" l="1"/>
  <c r="D3" i="1" s="1"/>
</calcChain>
</file>

<file path=xl/sharedStrings.xml><?xml version="1.0" encoding="utf-8"?>
<sst xmlns="http://schemas.openxmlformats.org/spreadsheetml/2006/main" count="1110" uniqueCount="396">
  <si>
    <t>PLAN OPERATIVO ANUAL DE INVERSIONES VIGENCIA FISCAL 2022</t>
  </si>
  <si>
    <t>ESTRUCTURA</t>
  </si>
  <si>
    <t>CONCEPTO</t>
  </si>
  <si>
    <t>FUENTE FINANCIERA ASIGNADA 2024</t>
  </si>
  <si>
    <t>VALOR</t>
  </si>
  <si>
    <t>SECRETARIA RESPONSABLE</t>
  </si>
  <si>
    <t>PLAN DE DESARROLLO</t>
  </si>
  <si>
    <t>TRECE MUNICIPIOS UN SOLO CORAZÓN</t>
  </si>
  <si>
    <t>LÍNEA ESTRATEGICA</t>
  </si>
  <si>
    <t>SOCIAL</t>
  </si>
  <si>
    <t>SECTOR</t>
  </si>
  <si>
    <t>EDUCACIÓN</t>
  </si>
  <si>
    <t>PROGRAMA</t>
  </si>
  <si>
    <t>COBERTURA EDUCATIVA</t>
  </si>
  <si>
    <t>SUBPROGRAMA</t>
  </si>
  <si>
    <t>ACCESO Y PERMANENCIA</t>
  </si>
  <si>
    <t>PROYECTO</t>
  </si>
  <si>
    <t>SERVICIO DE ALIMENTACIÓN ESCOLAR VIGENCIA 2024, PARA LOS INTERNADOS ESCOLARES DEL DEPARTAMENTO DEL PUTUMAYO</t>
  </si>
  <si>
    <t>S. G. P. EDUCACIÓN - PRESTACION DE SERVICIOS - C.S.F.</t>
  </si>
  <si>
    <t>SECRETARIA DE EDUCACIÓN DEPARTAMENTAL</t>
  </si>
  <si>
    <t>PRESTACIÓN DE SERVICOS DE PERSONAL DE APOYO ADMINISTRATIVO, DE SERVICIOS GENERALES, PERSONAL CON FUNCIONES DE MANIPULACIÓN DE ALIMENTOS Y CUIDADORES A LOS ESTABLECIMIENTOS EDUCATIVOS OFICIALES, VIGENCIA 2024, EN EL DEPARTAMENTO DE PUTUMAYO</t>
  </si>
  <si>
    <t>FORTALECIMIENTO DEL ACCESO Y PERMANENCIA DE LOS NIÑOS, NIÑAS, ADOLESCENTES Y JÓVENES EN LOS ESTABLECIMIENTOS EDUCATIVOS OFICIALES, MEDIANTE LA ESTRATEGIA DE TRANSPORTE ESCOLAR, VIGENCIA 2024 DEPARTAMENTO DEL PUTUMAYO</t>
  </si>
  <si>
    <t>DERECHOS DE MONOPOLIO POR LA INTRODUCCIÓN DE LICORES DESTILADOS DE PRODUCCIÓN NACIONAL</t>
  </si>
  <si>
    <t>FORTALECIMIENTO DEL ACCESO Y PERMANENCIA DE LOS NIÑOS, NIÑAS, ADOLESCENTES Y JÓVENES EN LOS ESTABLECIMIENTOS EDUCATIVOS OFICIALES, MEDIANTE LA ESTRATEGIA DE ALIMENTACIÓN ESCOLAR, VIGENCIA 2024 DEPARTAMENTO DEL PUTUMAYO</t>
  </si>
  <si>
    <t>IMPLEMENTACIÓN DE MODELOS EDUCATIVOS FLEXIBLES VIGENCIA 2024,  EN ESTABLECIMIENTOS EDUCATIVOS OFICIALES DEL DEPARTAMENTO DEL PUTUMAYO</t>
  </si>
  <si>
    <t>IMPLEMENTACIÓN DE MODELOS PROPIOS DE EDUCACIÓN ÉTNICA EN LOS  ESTABLECIMIENTOS EDUCATIVOS OFICIALES DEL DEPARTAMENTO DEL PUTUMAYO</t>
  </si>
  <si>
    <t>IMPLEMENTACIÓN DE MODELOS PROPIOS DE EDUCACIÓN ÉTNICA DEL PUEBLO INGA, VIGENCIA 2024 EN LOS ESTABLECIMIENTOS EDUCATIVOS OFICIALES DEL DEPARTAMENTO DE PUTUMAYO</t>
  </si>
  <si>
    <t>IMPLEMENTACIÓN DE MODELOS PROPIOS DE EDUCACIÓN ÉTNICA DEL PUEBLO KAMENTSA VIGENCIA 2024 EN LOS ESTABLECIMIENTOS EDUCATIVOS OFICIALES DEL DEPARTAMENTO DE PUTUMAYO</t>
  </si>
  <si>
    <t>IMPLEMENTACIÓN DE MODELOS PROPIOS DE EDUCACIÓN ÉTNICA DEL PUEBLO KOFAN, VIGENCIA 2024 EN LOS ESTABLECIMIENTOS EDUCATIVOS OFICIALES DEL DEPARTAMENTO DE PUTUMAYO</t>
  </si>
  <si>
    <t>IMPLEMENTACIÓN DE MODELOS PROPIOS DE EDUCACIÓN ÉTNICA DEL PUEBLO NASA, VIGENCIA 2024 EN LOS ESTABLECIMIENTOS EDUCATIVOS OFICIALES DEL DEPARTAMENTO DE PUTUMAYO</t>
  </si>
  <si>
    <t>IMPLEMENTACIÓN DE MODELOS PROPIOS DE EDUCACIÓN ÉTNICA DEL PUEBLO MURUI, VIGENCIA 2024 EN LOS ESTABLECIMIENTOS EDUCATIVOS OFICIALES DEL DEPARTAMENTO DE PUTUMAYO</t>
  </si>
  <si>
    <t>IMPLEMENTACIÓN DE MODELOS PROPIOS DE EDUCACIÓN ÉTNICA DEL PUEBLO AWAI, VIGENCIA 2024 EN LOS ESTABLECIMIENTOS EDUCATIVOS OFICIALES DEL DEPARTAMENTO DE PUTUMAYO</t>
  </si>
  <si>
    <t>IMPLEMENTACIÓN DE MODELOS PROPIOS DE EDUCACIÓN ÉTNICA DEL PUEBLO EMBERA CHAMI, VIGENCIA 2024 EN LOS ESTABLECIMIENTOS EDUCATIVOS OFICIALES DEL DEPARTAMENTO DE PUTUMAYO</t>
  </si>
  <si>
    <t>IMPLEMENTACIÓN DE MODELOS PROPIOS DE EDUCACIÓN ÉTNICA DEL PUEBLO ZIO BAIN, VIGENCIA 2024 EN LOS ESTABLECIMIENTOS EDUCATIVOS OFICIALES DEL DEPARTAMENTO DE PUTUMAYO</t>
  </si>
  <si>
    <t>FORTALECIMIENTO A LA MESA PERMANENTE DE EDUCACIÓN DE LOS PUEBLOS INDÍGENAS, VIGENCIA 2024, DEL DEPARTAMENTO DEL PUTUMAYO</t>
  </si>
  <si>
    <t>I C L D</t>
  </si>
  <si>
    <t>APOYO FINANCIERO PARA LA REALIZACION DE LA MESA DE TRABAJO DE COMUNIDADES AFROCOLOMBIANAS, VIGENCIA 2024,  DEL DEPARTAMENTO DEL PUTUMAYO</t>
  </si>
  <si>
    <t>ATENCION DE POBLACIONES CON ENFOQUE DIFERENCIAL</t>
  </si>
  <si>
    <t>APOYO A LA ATENCIÓN DE POBLACIÓN CON DISCAPACIDAD, CAPACIDADES O TALENTOS EXCEPCIONALES EN LOS ESTABLECIMIENTOS EDUCATIVOS OFICIALES, VIGENCIA 2024 DEL DEPARTAMENTO DE PUTUMAYO</t>
  </si>
  <si>
    <t>FORTALECIMIENTO DE LA EDUCACIÓN INCLUSIVA  A PARTIR DE LA DOTACIÓN DE MATERIAL BIBLIOGRÁFICO FÍSICO, A ESTABLECIMIENTO EDUCATIVOS DEL DEPARTAMENTO DEL PUTUMAYO</t>
  </si>
  <si>
    <t>EDUCACIÓN INICIAL</t>
  </si>
  <si>
    <t>DOTACIÓN DE MATERIAL DIDACTICO PARA EL NIVEL DE PREESCOLAR DE LOS ESTABLECIMIENTOS EDUCATIVOS OFICIALES DEL DEPARTAMENTO DEL PUTUMAYO</t>
  </si>
  <si>
    <t>DERECHOS DE MONOPOLIO POR LA INTRODUCCIÓN DE LICORES DESTILADOS DE PRODUCCIÓN EXTRANJERA</t>
  </si>
  <si>
    <t>PARTICIPACIÓN POR EL CONSUMO DE LICORES DESTILADOS PRODUCIDOS</t>
  </si>
  <si>
    <t>CALIDAD EDUCATIVA</t>
  </si>
  <si>
    <t>FORTALECIMIENTO CURRICULAR DE LOS ESTABLECIMIENTOS EDUCATIVOS Y ETNOEDUCATIVOS</t>
  </si>
  <si>
    <t>FORTALECIMIENTO DEL PLAN TERRITORIAL DE CUALIFICACIÓN DOCENTE VIGENCIA 2024,  EN ESTABLECIMIENTOS EDUCATIVOS OFICIALES DEL DEPARTAM,ENTO DEL PUTUMAYO</t>
  </si>
  <si>
    <t xml:space="preserve">APOYO LOGISTICO PARA LA IMPLEMENTACION DE UN FORO EDUCATIVO VIGENCIA 2024 EN EL DEPARTAMENTO DEL PUTUMAYO </t>
  </si>
  <si>
    <t>IMPLEMENTACIÓN DEL PLAN  DEPARTAMENTAL DE LECTURA, ESCRITURA Y ORALIDAD, VIGENCIA 2024, EN ESTABLECIMIENTOS EDUCATIVOS OFICIALES DEL DEPARTAMENTO DEL PUTUMAYO</t>
  </si>
  <si>
    <t>DERECHOS DE MONOPOLIO POR LA PRODUCCIÓN DE LICORES DESTILADOS</t>
  </si>
  <si>
    <t>DOTACIÓN DEL SERVICIO DE INTERNET A SEDES EDUCATIVAS VIGENCIA 2024 EN EL MARCO DEL PROYECTO CONECTIVIDAD ESCOLAR CONEXIÓN TOTAL-MEN EN EL DEPARTAMENTO DE PUTUMAYO</t>
  </si>
  <si>
    <t>FORTALECIMIENTO DEL SERVICIO EDUCATIVO MEDIANTE LA DOTACIÓN DE COMPUTADORES, VIGENCIA 2024,  A ESTABLECIMIENTOS EDUCATIVOS OFICIALES DEL DEPARTAMENTO DEL PUTUMAYO</t>
  </si>
  <si>
    <t>EFICIENCIA EN LA ADMINISTRACIÓN DEL SERVICIO EDUCATIVO</t>
  </si>
  <si>
    <t>TALENTO HUMANO</t>
  </si>
  <si>
    <t>CONSOLIDACIÓN DEL PAGO DE OBLIGACIONES SALARIALES, VIGENCIA 2024,  A DOCENTES, DIRECTIVOS DOCENTES Y ADMINISTRATIVOS Y PAGO DE MESADAS PENSIONALES A DOCENTES NACIONALIZADOS DE LA SECRETARIA DE EDUCACIÓN DE PUTUMAYO</t>
  </si>
  <si>
    <t>TRANSFERENCIA MEN PARA PAGO DE CANCELACIONES PENSIONADOS FER</t>
  </si>
  <si>
    <t>LICENCIAS DE FUNCIONAMIENTO Y REGISTRO DE PORGRAMAS DE EDUCACION (PARA EL TRABAJO Y EL DESARROLLO HUMANO)</t>
  </si>
  <si>
    <t>PRESTACION DE SERVICIO DE VIGILANCIA A LOS ESTABLECIMIENTOS EDUCATIVOS OFICIALES VIGENCIA 2024 DEL DEPARTAMENTO DEL PUTUMAYO</t>
  </si>
  <si>
    <t>DOTACIÓN DE VESTIDO Y CALZADO DE LABOR A LOS DOCENTES Y ADMINISTRATIVOS, VIGENCIA 2024, DE LA SECRETARIA DE EDUCACIÓN DEL DEPARTAMENTO DE PUTUMAYO</t>
  </si>
  <si>
    <t>FORTALECIMIENTO DE LA INFRAESTRUCTURA TECNOLOGÍCA MEDIANTE LA ADQUISICIÓN DE HARDWARE Y SOFTWARE, VIGENCIA 2024,  PARA LA GESTIÓN ADMINISTRATIVA DE LA SECRETARÍA DE EDUCACIÓN DEL PUTUMAYO</t>
  </si>
  <si>
    <t>APOYO LOGÍSTICO PARA FORTALECER EL PLAN DE BIENESTAR SOCIAL VIGENCIA 2024, MEDIANTE LA EJECUCIÓN DE ACTIVIDADES DE INTEGRACIÓN Y RECONOCIMIENTOS, PARA DOCENTES, DIRECTIVOS Y ADMINISTRATIVOS DE LA SECRETARIA DE EDUCACIÓN DEL PUTUMAYO</t>
  </si>
  <si>
    <t>DOTACION DE MUEBLES Y EQUIPOS DE OFICINA PARA LA SEDE CENTRAL DE LA SECRETARIA DE EDUCACION DEPARTAMENTAL DE PUTUMAYO</t>
  </si>
  <si>
    <t>MANTENIMIENTO INFRAESTRUCTURA SEDE CENTRAL DE LA  SECRETARIA DE EDUCACION DEPARTAMENTAL DE PUTUMAYO</t>
  </si>
  <si>
    <t>APOYO PARA EL FUNCIONAMIENTO DE LA ADMINISTRACIÓN MEDIANTE LA DOTACIÓN DE ELEMENTOS DE ASEO Y CAFETERÍA, VIGENCIA 2024, A LA SECRETARIA DE EDUCACIÓN DEL DEPARTAMENTO DEL   PUTUMAYO</t>
  </si>
  <si>
    <t>SUMINISTRO DE TONER Y CARTUCHOS PARA IMPRESORAS, PAPELERIA, ELEMENTOS DE OFICINA VIGENCIA 2024, PARA SECRETARIA DE EDUCACION DEL DEPARTAMENTO DEL PUTUMAYO.</t>
  </si>
  <si>
    <t xml:space="preserve">SERVICIO FINANCIERO PARA FORTALECER EL FUNCIONAMIENTO DE LOS ESTABLECIMIENTOS EDUCATIVOS  VIGENCIA 2024 EN EL DEPARTAMENTO DEL PUTUMAYO </t>
  </si>
  <si>
    <t>SISTEMA GESTIÓN DE CALIDAD Y ATENCIÓN AL CIUDADANO</t>
  </si>
  <si>
    <t>CONSERVACIÓN DEL SISTEMA DE GESTIÓN DE CALIDAD, VIGENCIA 2024, DE LA SECRETARÍA DE EDUCACIÓN DEL PUTUMAYO.</t>
  </si>
  <si>
    <t>EDUCACIÓN SUPERIOR</t>
  </si>
  <si>
    <t>ACCESO DE NUEVOS ESTUDIANTES DE LAS COMUNIDADES ÉTNICAS A LA EDUCACIÓN SUPERIOR</t>
  </si>
  <si>
    <t>APOYO A ESTUDIANTES DE LAS COMUNIDADES ÉTNICAS PARA EL ACCESO  A LA EDUCACIÓN SUPERIOR VIGENCIA 2024, EN EL DEPARTAMENTO DE PUTUMAYO</t>
  </si>
  <si>
    <t>FORTALECIMIENTO DEL INSTITUTO TECNOLÓGICO DE PUTUMAYO</t>
  </si>
  <si>
    <t>IMPLEMENTACIÓN DEL PROGRAMA MATRICULA CERO PARA LA VIGENCIA 2024 EN EL INSTITUTO TECNOLOGICO DEL PUTUMAYO</t>
  </si>
  <si>
    <t>SALUD</t>
  </si>
  <si>
    <t>DIMENSIONES PRIORITARIAS</t>
  </si>
  <si>
    <t>SEXUALIDAD, DERECHOS SEXUALES Y REPRODUCTIVOS</t>
  </si>
  <si>
    <t>FORTALECIMIENTO DE LA DIMENSIÓN SEXUALIDAD, DERECHOS SEXUALES Y REPRODUCTIVOS EN EL DEPARTAMENTO DE PUTUMAYO.</t>
  </si>
  <si>
    <t>SGP - CSF - Salud - Salud Publica</t>
  </si>
  <si>
    <t>VIDA SALUDABLE Y CONDICIONES NO TRANSMISIBLES</t>
  </si>
  <si>
    <t>FORTALECIMIENTO DE  LA DIMENSIÓN VIDA SALUDABLE Y CONDICIONES NO TRANSMISIBLES  EN EL  DEPARTAMENTO DE PUTUMAYO.</t>
  </si>
  <si>
    <t>CONVIVENCIA SOCIAL Y SALUD MENTAL</t>
  </si>
  <si>
    <t>FORTALECIMIENTO DE LA DIMENSIÓN CONVIVENCIA SOCIAL Y SALUD MENTAL EN EL DEPARTAMENTO DE PUTUMAYO.</t>
  </si>
  <si>
    <t>SEGURIDAD ALIMENTARIA Y NUTRICIONAL</t>
  </si>
  <si>
    <t xml:space="preserve">FORTALECIMIENTO DE LA DIMENSIÓN NUTRICIÓN Y SEGURIDAD ALIMENTARIA EN EL DEPARTAMENTO DE PUTUMAYO. </t>
  </si>
  <si>
    <t>SALUD Y ÁMBITO LABORAL</t>
  </si>
  <si>
    <t xml:space="preserve">FORTALECIMIENTO DE LA DIMENSIÓN SALUD Y ÁMBITO LABORAL EN EL DEPARTAMENTO DE PUTUMAYO. </t>
  </si>
  <si>
    <t>SALUD AMBIENTAL</t>
  </si>
  <si>
    <t>FORTALECIMIENTO EN EL MODELO DE ENFOQUES DE INSPECCIÓN, VIGILANCIA Y CONTROL SANITARIO Y LA GESTIÓN DE LA DIMENSIÓN DE SALUD AMBIENTAL EN LOS FACTORES DE RIESGOS A LA SALUD Y AL AMBIENTE PARA EL AÑO 2024 EN EL DEPARTAMENTO DEL PUTUMAYO</t>
  </si>
  <si>
    <t>VIDA SALUDABLE Y CONDICIONES TRANSMISIBLES</t>
  </si>
  <si>
    <t>FORTALECIMIENTO DE ACCIONES DE ASISTENCIA TÉCNICA, PROMOCIÓN, PREVENCIÓN Y CAPTACIÓN DE SINTOMÁTICOS RESPIRATORIOS DEL PROGRAMA TUBERCULOSIS EN EL DEPARTAMENTO DEL PUTUMAYO</t>
  </si>
  <si>
    <t>FORTALECIMIENTO DEL PROGRAMA AMPLIADO DE INMUNIZACIONES EN EL DEPARTAMENTO DE PUTUMAYO.</t>
  </si>
  <si>
    <t>FORTALECIMIENTO DE LA PROMOCIÓN, PREVENCIÓN Y CONTROL DE LAS ENFERMEDADES TRANSMITIDAS POR VECTORES EN EL DEPARTAMENTO DEL PUTUMAYO</t>
  </si>
  <si>
    <t>ICLD - INVERSION</t>
  </si>
  <si>
    <t>Programas Nacionales 2023</t>
  </si>
  <si>
    <t>FORTALECIMIENTO DE LAS ACCIONES DE ZOONOSIS EN EL DEPARTAMENTO DE PUTUMAYO.</t>
  </si>
  <si>
    <t>SALUD PUBLICA EN EMERGENCIAS Y DESASTRES</t>
  </si>
  <si>
    <t>GESTIÓN EN EMERGENCIAS Y DESASTRES</t>
  </si>
  <si>
    <t>FORTALECIMIENTO  EN LA OPERACIÓN DE LA DIMENSIÓN SALUD PÚBLICA EN  EMERGENCIAS Y DESASTRES  DEL DEPARTAMENTO DE PUTUMAYO.</t>
  </si>
  <si>
    <t>RENDIMIENTOS PRESTACION DEL SERVICIO DE SALUD</t>
  </si>
  <si>
    <t>GESTIÓN DIFERENCIAL DE POBLACIONES VULNERABLES</t>
  </si>
  <si>
    <t xml:space="preserve">SALUD PARA LA PRIMERA INFANCIA E INFANCIA </t>
  </si>
  <si>
    <t>PREVENCIÓN DE LAS ENFERMEDADES PREVALENTES DE LA INFANCIA EN EL DEPARTAMENTO DE PUTUMAYO.</t>
  </si>
  <si>
    <t>ENVEJECIMIENTO Y VEJEZ</t>
  </si>
  <si>
    <t>FORTALECIMIENTO DE ACCIONES A BENEFICIO DE LA POBLACION ADULTO MAYOR DEL DEPARTAMENTO DE PUTUMAYO</t>
  </si>
  <si>
    <t xml:space="preserve"> DISCAPACIDAD</t>
  </si>
  <si>
    <t>FORTALECIMIENTO DE ACCIONES A BENEFICIO DE LA POBLACIÓN CON DISCAPACIDAD DEL DEPARTAMENTO DE PUTUMAYO</t>
  </si>
  <si>
    <t>SALUD EN POBLACIONES ÉTNICAS</t>
  </si>
  <si>
    <t>FORTALECIMIENTO DE LA SALUD PROPIA DE LA POBLACIÓN INDÍGENA DEL DEPARTAMENTO DE PUTUMAYO</t>
  </si>
  <si>
    <t>SALUD Y GENERO</t>
  </si>
  <si>
    <t>FORTALECIMIENTO DE ACCIONES ENFOCADAS A REDUCIR LA INEQUIDAD Y DISCRIMINACIÓN DE GÉNERO DEL DEPARTAMENTO DE PUTUMAYO</t>
  </si>
  <si>
    <t>VICTIMAS</t>
  </si>
  <si>
    <t>FORTALECIMIENTO DE LOS PROCESOS DE ATENCIÓN PSICOSOCIAL Y SALUD INTEGRAL A VÍCTIMAS DEL CONFLICTO ARMADO EN EL MARCO DEL PAPSIVI EN EL DEPARTAMENTO DEL PUTUMAYO</t>
  </si>
  <si>
    <t>FORTALECIMIENTO DE LA AUTORIDAD SANITARIA</t>
  </si>
  <si>
    <t xml:space="preserve">GESTIÓN DE LA SALUD PÚBICA </t>
  </si>
  <si>
    <t>FORTALECIMIENTO DE LA GESTIÓN DE LA SALUD PÚBLICA EN EL DEPARTAMENTO DEL PUTUMAYO</t>
  </si>
  <si>
    <t>Fondo Rotatorio Estupefacientes SP RB</t>
  </si>
  <si>
    <t>Rendimientos Salud Publica</t>
  </si>
  <si>
    <t xml:space="preserve">VIGILANCIA EN SALUD PUBLICA </t>
  </si>
  <si>
    <t>FORTALECIMIENTO DE LAS ACCIONES DE VIGILANCIA EN SALUD PÚBLICA Y DE ESTADÍSTICAS VITALES EN EL DEPARTAMENTO DE PUTUMAYO</t>
  </si>
  <si>
    <t>VIGILANCIA DEL LABORATORIO DE SALUD PUBLICA</t>
  </si>
  <si>
    <t>FORTALECIMIENTO DE LA VIGILANCIA Y ASEGURAMIENTO DE LA CALIDAD DE LOS RESULTADOS DE LOS EVENTOS DE INTERÉS EN SALUD PÚBLICA Y FACTORES DE RIESGO DEL AMBIENTE Y DEL CONSUMO EN EL DEPARTAMENTO DE PUTUMAYO</t>
  </si>
  <si>
    <t>VAMOS POR UN PUTUMAYO CON ATENCIÓN INTEGRAL EN SALUD</t>
  </si>
  <si>
    <t>FORTALECIMIENTO EN LA PRESTACIÓN DE SERVICIOS DE SALUD A LA POBLACIÓN AFILIADA AL RÉGIMEN SUBSIDIADO EN SERVICIOS Y TECNOLOGÍAS SIN COBERTURA EN EL POS EN EL DEPARTAMENTO DE L PUTUMAYO</t>
  </si>
  <si>
    <t>Derechos de monopolio por la producción de licores destilados</t>
  </si>
  <si>
    <t>Derechos de monopolio por la introducción de licores destilados de producción nacional</t>
  </si>
  <si>
    <t>Derechos de monopolio por la introducción de licores destilados de producción extranjera</t>
  </si>
  <si>
    <t>FORTALECIMIENTO DEL SOGCS MEDIANTE EL MEJORAMIENTO Y MANTENIMIENTO DE LOS SERVICIOS HABILITADOS CON ACCIONES DE INSPECCIÓN, VIGILANCIA, CONTROL Y SEGUIMIENTO A LOS PRESTADORES DE SERVICIOS DE SALUD EN EL DEPARTAMENTO DEL PUTUMAYO</t>
  </si>
  <si>
    <t>FORTALECIMIENTO PARA LA PRESTACIÓN DE SERVICIOS DE SALUD PARA LA POBLACIÓN NO ASEGURADA AL SISTEMA GENERAL DE SEGURIDAD SOCIAL EN SALUD EN EL DEPARTAMENTO DEL PUTUMAYO</t>
  </si>
  <si>
    <t>Impuesto al consumo de vinos, aperitivos y similares - Componente Específico</t>
  </si>
  <si>
    <t>Impuesto al consumo de vinos, aperitivos y similares - Componente Ad Valorem</t>
  </si>
  <si>
    <t>Impuesto al consumo de cervezas, sifones, refajos y mezclas - Nacionales</t>
  </si>
  <si>
    <t>Impuesto al consumo de cervezas, sifones, refajos y mezclas - Extranjeras</t>
  </si>
  <si>
    <t>Participación por el consumo de licores destilados producidos</t>
  </si>
  <si>
    <t>Participación por el consumo de licores destilados introducidos de producción nacional</t>
  </si>
  <si>
    <t>Participación por el consumo de licores destilados introducidos de producción extranjera</t>
  </si>
  <si>
    <t>FORTALECIMIENTO FINANCIERO A LAS ESE DEL PUTUMAYO PARA MEJORAR LA PRESTACIÓN DE SERVICIOS DE SALUD A LA POBLACIÓN VULNERABLE, CON DIFICULTADES DE ACCESO, MEDIANTE EL CUMPLIMIENTO DE LAS METAS EN PRODUCCIÓN DE SERVICIOS Y GESTIÓN DE CARTERA PUTUMAYO</t>
  </si>
  <si>
    <t>S.G.P. SALUD  PREST SERV A POBLAC POBRE NO AFILIADA</t>
  </si>
  <si>
    <t>FORTALECIMIENTO AL ASEGURAMIENTO DE POBLACIÓN DEL RÉGIMEN SUBSIDIADO EN SALUD EN EL DEPARTAMENTO DEL PUTUMAYO</t>
  </si>
  <si>
    <t>Impuesto de loterías foráneas</t>
  </si>
  <si>
    <t>IVA sobre licores, vinos, aperitivos y similares (régimen anterior)</t>
  </si>
  <si>
    <t>Componente específico del impuesto al consumo de cigarrillos y tabaco - Extranjeros</t>
  </si>
  <si>
    <t>Componente ad valorem del impuesto al consumo de cigarrillos y tabaco elaborado - Extranjeros</t>
  </si>
  <si>
    <t>Derechos por la explotación juegos de suerte y azar de apuestas permanentes o chance</t>
  </si>
  <si>
    <t>Derechos por la explotación juegos de suerte y azar de juegos novedosos</t>
  </si>
  <si>
    <t>Premios de apuestas permanentes o chance</t>
  </si>
  <si>
    <t>Premios de juegos novedosos</t>
  </si>
  <si>
    <t xml:space="preserve">INCLUSIÓN SOCIAL </t>
  </si>
  <si>
    <t>DESARROLLO INTEGRAL DE NIÑOS, NIÑAS, ADOLESCENTES Y SUS FAMILIAS</t>
  </si>
  <si>
    <t>APOYO A LA FAMILIA</t>
  </si>
  <si>
    <t>FORTALECIMIENTO FAMILIAR PARA LA PROTECCIÓN INTEGRAL DE LOS DERECHOS DE LAS NIÑAS, NIÑOS Y ADOLESCENTES DEL DEPARTAMENTO DE PUTUMAYO</t>
  </si>
  <si>
    <t>ICLD</t>
  </si>
  <si>
    <t>JUVENTUD</t>
  </si>
  <si>
    <t>JÓVENES CONSTRUYENDO PRESENTE</t>
  </si>
  <si>
    <t>APOYO PARA GARANTIZAR LA REALIZACIÓN DE LOS ESCENARIOS DE PARTICIPACIÓN JUVENIL Y PROMOVER LA PARTICIPACIÓN DE LOS/LAS JÓVENES EN EL DEPARTAMENTO DE PUTUMAYO</t>
  </si>
  <si>
    <t>MUJER Y EQUIDAD DE GÉNERO CON ENFOQUE DIFERENCIAL Y ÉTNICO</t>
  </si>
  <si>
    <t xml:space="preserve">MUJERES PUTUMAYENSES EMPODERADAS: CONSTRUYENDO TERRITORIO </t>
  </si>
  <si>
    <t>FORTALECIMIENTO DE LOS PROCESOS DE EMPODERAMIENTO Y EMPRENDIMIENTO DE LAS ASOCIACIONES Y ORGANIZACIONES DE MUJERES DEL DEPARTAMENTO DE PUTUMAYO</t>
  </si>
  <si>
    <t>PUTUMAYO UN CORAZÓN DIVERSO E INCLUYENTE</t>
  </si>
  <si>
    <t>APOYO A LOS PROCESOS DE PARTICIPACIÓN Y AUTORECONOCIMIENTO DE LA POBLACIÓN LGBTIQ+ DEL DEPARTAMENTO DE PUTUMAYO</t>
  </si>
  <si>
    <t>BUEN TRATO Y PROMOCIÓN DE DERECHOS HACIA LOS ADULTOS MAYORES</t>
  </si>
  <si>
    <t>VEJEZ DIGNA CON RESPETO Y TOLERANCIA</t>
  </si>
  <si>
    <t xml:space="preserve">ASISTENCIA INTEGRAL A LOS CENTROS DIA Y CENTROS DE PROTECCIÓN  DEL ADULTO MAYOR, PARA LA VIGENCIA 2024, EN EL DEPARTAMENTO DE PUTUMAYO. </t>
  </si>
  <si>
    <t>ESTAMPILLA PRO BIENESTAR ADULTO MAYOR</t>
  </si>
  <si>
    <t>POBLACIÓN CON DISCAPACIDAD</t>
  </si>
  <si>
    <t>INCLUSIÓN DE PERSONAS CON DISCAPACIDAD</t>
  </si>
  <si>
    <t>FORTALECIMIENTO A LAS ASOCIACIONES DE PERSONAS CON DISCAPACIDAD PARA LA CREACIÓN DE UNIDADES PRODUCTIVAS EN EL DEPARTAMENTO DE PUTUMAYO.</t>
  </si>
  <si>
    <t>POBLACIÓN CARCELARIA: CAMINO AL CRECIMIENTO INTERNO Y LA RECONCILIACIÓN SOCIAL</t>
  </si>
  <si>
    <t>RESOCIALIZACIÓN EFECTIVA DE INTERNOS E INTERNAS</t>
  </si>
  <si>
    <t>MEJORAMIENTO DE LA CALIDAD DE VIDA DE LAS PERSONAS PRIVADAS DE LA LIBERTAD DE LOS CENTROS CARCELARIOS DE PUERTO ASÍS Y PUERTO LEGUÍZAMO - DEPARTAMENTO DE PUTUMAYO</t>
  </si>
  <si>
    <t>PROTECCIÓN Y BIENESTAR ANIMAL</t>
  </si>
  <si>
    <t>SOLIDARIDAD SOCIAL ANIMAL</t>
  </si>
  <si>
    <t>APOYO EN LAS ACCIONES DE SENSIBILIZACIÓN SOBRE LA TENENCIA RESPONSABLE DE MASCOTAS Y ESTERILIZACIÓN DE ANIMALES DOMÉSTICOS EN LOS MUNICIPIOS DE MOCOA, SIBUNDOY, SAN MIGUEL, ORITO, PUERTO ASÍS Y PUERTO LEGUÍZAMO DEL DEPARTAMENTO DEL PUTUMAYO</t>
  </si>
  <si>
    <t>FORTALECIMIENTO DE LAS INSTANCIAS A NIVEL DEPARTAMENTAL Y MUNICIPAL PARA LA IMPLEMENTACIÓN DE MEDIDAS DE ATENCIÓN A LA POBLACIÓN VICTIMA.</t>
  </si>
  <si>
    <t>Fortalecimiento de la mesa departamental de participación efectiva para las víctimas vigencia 2024 en el departamento del Putumayo</t>
  </si>
  <si>
    <t xml:space="preserve">ICLD </t>
  </si>
  <si>
    <t>SECRETARIA DE GOBIERNO</t>
  </si>
  <si>
    <t xml:space="preserve">ACCIONES PARA LA IMPLEMENTACIÓN DE MEDIDAS DE PREVENCIÓN, PROTECCIÓN Y GARANTÍAS DE NO REPETICIÓN </t>
  </si>
  <si>
    <t>Apoyo subsidiario en atención y ayuda humanitaria inmediata para población victima o afectada por el conflicto armado. en la vigencia 2024. Departamento del Putumayo</t>
  </si>
  <si>
    <t>ACCIONES PARA LA IMPLEMENTACIÓN DE MEDIDAS EN PLANES DE RETORNO Y REUBICACIÓN EN EL DEPARTAMENTO DE PUTUMAYO</t>
  </si>
  <si>
    <t>Apoyo en la implementación de medidas de estabilización socioeconómica, contempladas en los planes de retorno y reubicación en el departamento de  Putumayo</t>
  </si>
  <si>
    <t xml:space="preserve">REINTEGRACIÓN Y REINCORPORACIÓN </t>
  </si>
  <si>
    <t xml:space="preserve">CONSTRUCCIÓN DE PAZ, CULTURA DE LA LEGALIDAD Y CONVIVENCIA </t>
  </si>
  <si>
    <t>Apoyo a proyectos productivos de población en proceso de reincorporación en los municipios de Mocoa y Villagarzón, departamento de   Putumayo</t>
  </si>
  <si>
    <t>DEPORTE Y RECREACIÓN</t>
  </si>
  <si>
    <t xml:space="preserve"> FOMENTO A LA RECREACIÓN, LA ACTIVIDAD FÍSICA Y EL DEPORTE PARA EL USO ADECUADO DEL TIEMPO LIBRE</t>
  </si>
  <si>
    <t>INCLUSIÓN SOCIAL A TRAVÉS DE LA PRACTICA DEL DEPORTE SOCIAL COMUNITARIO Y  DE LA ACTIVIDAD FÍSICA CON ENFOQUE DIFERENCIAL.</t>
  </si>
  <si>
    <t>APORTES PARA LA CAPACITACION Y FORMACION DE FORMADORES, DOCENTES DE PREESCOLAR, BASICA Y EDUCACION FISICA DEL DEPARTAMENTO DEL PUTUMAYO</t>
  </si>
  <si>
    <t>INDERCULTURA</t>
  </si>
  <si>
    <t xml:space="preserve">APOYO PARA EL FOMENTO DE ACTIVIDADES DEPORTIVAS DEL DEPORTE SOCIAL COMUNITARIO EN EL DEPARTAMENTO DEL PUTUMAYO. </t>
  </si>
  <si>
    <t>DERECHOS DE MONOPOLIO POR LA PRODUCCION DE LICORES DESTILADOS</t>
  </si>
  <si>
    <t>TASA PRODEPORTE Y RECREACIÓN</t>
  </si>
  <si>
    <t>APORTES PARA EL INCREMENTO DE LA PRACTICA REGULAR DE LA ACTIVIDAD FÍSICA EN EL PROGRAMA DE HÁBITOS Y ESTILOS DE VIDA SALUDABLE. EN EL DEPARTAMENTO DEL PUTUMAYO.</t>
  </si>
  <si>
    <t>APORTES PARA LA REALIZACIÓN DE CAMPEONATOS Y COMPETENCIAS DE LOS PUEBLOS ÉTNICOS DEL DEPARTAMENTO DEL PUTUMAYO</t>
  </si>
  <si>
    <t>APORTES PARA LA REALIZACIÓN DE CAMPEONATOS Y COMPETENCIAS DE LOS PUEBLOS ÉTNICO DEL DEPARTAMENTO DEL PUTUMAYO</t>
  </si>
  <si>
    <t>IMPUESTO AL CONSUMO DE VINOS, APERITIVOS Y SIMILARES - COMPONENTE AD VALOREM</t>
  </si>
  <si>
    <t xml:space="preserve">FORTALECIMIENTO DEL DEPORTE Y LA RECREACIÓN PARA EL APROVECHAMIENTO DEL TIEMPO LIBRE EN EL DEPARTAMENTO DEL PUTUMAYO </t>
  </si>
  <si>
    <t>APORTES PARA LA REALIZACIÓN DE LOS JUEGOS DEL SECTOR EDUCATIVO: SUPÉRATE - INTERCOLEGIADOS EN EL DEPARTAMENTO DE PUTUMAYO</t>
  </si>
  <si>
    <t xml:space="preserve">APORTES PARA EL FOMENTO DE ACTIVIDADES RECREATIVAS - DEPORTIVAS Y APROVECHAMIENTO DEL TIEMPO LIBRE PARA LA PRIMERA INFANCIA. INFANCIA, ADOLESCENCIA, JUVENTUD Y PERSONA MAYOR DEL DEPARTAMENTO DEL PUTUMAYO. </t>
  </si>
  <si>
    <t>IMPUESTO AL CONSUMO DE VINOS, APERITIVOS Y SIMILARES - COMPONENTE ESPECÍFICO</t>
  </si>
  <si>
    <t>APORTES CON ASISTENCIA TÉCNICA E IMPLEMENTACIÓN DEPORTIVA A LOS SEMILLEROS DEPORTIVOS Y ESCUELAS DE FORMACIÓN DEPORTIVA DEL DEPARTAMENTO DEL PUTUMAYO.</t>
  </si>
  <si>
    <t>FOMENTO, DESARROLLO Y PRÁCTICA DEL DEPORTE</t>
  </si>
  <si>
    <t xml:space="preserve">APOYO AL FOMENTO DEL DEPORTE ASOCIADO Y ADAPTADO DEL DEPARTAMENTO DEL PUTUMAYO  </t>
  </si>
  <si>
    <t>APORTES PARA LA REALIZACIÓN DE CAMPEONATOS Y COMPETENCIAS DEPARTAMENTALES, REGIONALES, NACIONALES E INTERNACIONALES DEL DEPORTE ASOCIADO Y ADAPTADO DEL DEPARTAMENTO DEL PUTUMAYO</t>
  </si>
  <si>
    <t xml:space="preserve">FORTALECIMIENTO INSTITUCIONAL </t>
  </si>
  <si>
    <t>FORTALECIMIENTO ADMINISTRATIVO Y DOTACION PARA MEJORAR LA OPERATIVIDAD DEL SISTEMA NACIONAL DEL DEPORTE, EN EL DEPARTAMENTO DEL PUTUMAYO</t>
  </si>
  <si>
    <t>CULTURA</t>
  </si>
  <si>
    <t>PROMOCIÓN Y ACCESO EFECTIVO A PROCESOS CULTURALES Y ARTÍSTICOS</t>
  </si>
  <si>
    <t>FORTALECIMIENTO Y GESTIÓN INSTITUCIONAL</t>
  </si>
  <si>
    <t>FORTALECIMIENTO ADMINISTRATIVO Y DOTACION PARA MEJORAR LA OPERATIVIDAD DEL SISTEMA DEPARTAMENTAL DE CULTURA, EN EL DEPARTAMENTO DEL PUTUMAYO</t>
  </si>
  <si>
    <t xml:space="preserve">INDERCULTURA </t>
  </si>
  <si>
    <t xml:space="preserve">ESTAMPILLA CULTURA </t>
  </si>
  <si>
    <t>SERVICIOS DE LECTURA Y BIBLIOTECAS</t>
  </si>
  <si>
    <t>APOYO PARA EL FORTALECIMIENTO DE LA RDBP Y LAS BIBLIOTECAS PÚBLICAS DE LAS INSTITUCIONES EDUCATIVAS DEL DEPARTAMENTO DE PUTUMAYO</t>
  </si>
  <si>
    <t>ESTAMPILLA CULTURA</t>
  </si>
  <si>
    <t>CREACIÓN, FORMACIÓN Y FOMENTO CULTURAL</t>
  </si>
  <si>
    <t>APOYO A LOS PROCESOS DE FORMACIÓN ARTÍSTICA Y CULTURAL EN EL DEPARTAMENTO DEL PUTUMAYO</t>
  </si>
  <si>
    <t>APOYO PARA LA PROMOCIÓN DE EVENTOS CULTURALES Y DISFRUTE DE LAS ARTES EN EL DEPARTAMENTO DE PUTUMAYO</t>
  </si>
  <si>
    <t>GESTIÓN, PROTECCIÓN Y SALVAGUARDIA DEL PATRIMONIO CULTURAL DEL DEPARTAMENTO DEL PUTUMAYO</t>
  </si>
  <si>
    <t>IMPLEMENTAR ACCIONES DE PROTECCIÓN, RECONOCIMIENTO Y SALVAGUARDA DEL PATRIMONIO CULTURAL DEL DEPARTAMENTO DEL PUTUMAYO</t>
  </si>
  <si>
    <t xml:space="preserve"> IVA TELEFONIA   .   MOVIL</t>
  </si>
  <si>
    <t>CULTURA PARA GRUPOS POBLACIONALES,  COMUNIDADES ÉTNICAS Y CAMPESINAS DEL DEPARTAMENTO DEL PUTUMAYO</t>
  </si>
  <si>
    <t>PROTECCIÓN Y PROMOCIÓN DE LAS MANIFESTACIONES CULTURALES DE LAS COMUNIDADES ÉTNICAS, CAMPESINAS Y DE DIFERENTES GRUPOS POBLACIONALES DEL DEPARTAMENTO DEL PUTUMAYO</t>
  </si>
  <si>
    <t>ETNIAS</t>
  </si>
  <si>
    <t>PUEBLOS INDÍGENAS</t>
  </si>
  <si>
    <t>FORTALECIMIENTO ORGANIZACIONAL DE LAS COMUNIDADES  INDÍGENAS DEL DEPARTAMENTO DEL PUTUMAYO.</t>
  </si>
  <si>
    <t>Fortalecimiento de la novena y décima sesión de la mesa permanente de concertación a través de los espacios de dialogo con los pueblos indígenas del departamento del Putumayo</t>
  </si>
  <si>
    <t>COMUNIDADES NEGRAS Y AFROCOLOMBIANAS PUTUMAYENSE</t>
  </si>
  <si>
    <t>FORTALECIMIENTO ORGANIZACIONAL DE LAS COMUNIDADES  CNARP DEL PUTUMAYO</t>
  </si>
  <si>
    <t>Fortalecimiento de la comisión consultiva departamental vigencia 2024 de las comunidades negras y afrocolombianas del departamento del Putumayo</t>
  </si>
  <si>
    <t>DESARROLLO ECONÓMICO SOSTENIBLE Y MEDIO AMBIENTE</t>
  </si>
  <si>
    <t>AMBIENTE Y DESARROLLO SOSTENIBLE</t>
  </si>
  <si>
    <t>MEDIO AMBIENTE SOSTENIBLE</t>
  </si>
  <si>
    <t>GESTIÓN DEL MEDIO AMBIENTE</t>
  </si>
  <si>
    <t>FORTALECIMIENTO A LOS PROCESOS DE SENSIBILIZACIÓN EN EL MARCO DEL CALENDARIO AMBIENTAL EN LOS MUNICIPIOS DE ORITO, VALLE DEL GUAMUÉZ Y SAN MIGUEL DEPARTAMENTO DEL PUTUMAYO</t>
  </si>
  <si>
    <t>PROTECCIÓN Y CONSERVACIÓN DEL RECURSO HÍDRICO</t>
  </si>
  <si>
    <t xml:space="preserve">ADQUISICIÓN Y MANEJO DE ÁREAS DE IMPORTANCIA ESTRATÉGICA PARA LA CONSERVACIÓN DEL RECURSO HÍDRICO </t>
  </si>
  <si>
    <t>CONSERVACIÓN Y PROTECCIÓN DE LA PARTE ALTA DE LA MICROCUENCA EL ACHIOTE PRINCIPAL FUENTE ABASTECEDORA DEL ACUEDUCTO MEDIANTE LA ADQUISICIÓN DE ÁREAS ESTRATÉGICAS EN EL MUNICIPIO DE PUERTO CAICEDO, DEPARTAMENTO DE PUTUMAYO</t>
  </si>
  <si>
    <t>1% MEDIO AMBIENTE</t>
  </si>
  <si>
    <t>ADQUISICION DE PREDIOS PARA LA CONSERVACION DEL RECURSO HIDRICO EN EL MUNICIPIO DE SIBUNDOY DEPARTAMENTO DEL PUTUMAYO.</t>
  </si>
  <si>
    <t>GESTION DEL CAMBIO CLIMATICO PARA UN DESARROLLO BAJO EN CARBONO Y RESILIENTE AL CLIMA</t>
  </si>
  <si>
    <t>ADAPTACIÓN Y MITIGACIÓN AL CAMBIO CLIMÁTICO</t>
  </si>
  <si>
    <t>IMPLEMENTACIÓN DE UN BOSQUE PROTECTOR SOBRE LA RIBERA DEL RÍO CAQUETÁ EN EL SECTOR COMPRENDIDO ENTRE  LAS VEREDAS LA PATRIA Y EL CHICHICO, MUNICIPIO DE PUERTO GUZMÁN, DEPARTAMENTO DEL   PUERTO GUZMÁN</t>
  </si>
  <si>
    <t>DESARROLLO RURAL</t>
  </si>
  <si>
    <t>DESARROLLO RURAL INTEGRAL CON ENFOQUE  ÉTNICO, TERRITORIAL  Y DIFERENCIAL</t>
  </si>
  <si>
    <t>DESARROLLO Y/O INNOVACIÓN DEL SECTOR AGROPECUARIO, ACUÍCOLA, PESQUERO,  DESARROLLO ALTERNATIVO CON INCLUSIÓN SOCIAL Y EXTENSIÓN RURAL</t>
  </si>
  <si>
    <t>IMPLEMENTACIÓN DE SISTEMAS SILVOPASTORILES EN PREDIOS DE PEQUEÑOS PRODUCTORES GANADEROS DEL MUNICIPIO DE ORITO, DEPARTAMENTO DE   PUTUMAYO</t>
  </si>
  <si>
    <t>DEGUELLO GANADO MAYOR</t>
  </si>
  <si>
    <t>APOYO A LA SEGURIDAD ALIMENTARIA DE FAMILIAS CAMPESINAS EN EL MUNICIPIO DE PUERTO ASIS,  PUTUMAYO</t>
  </si>
  <si>
    <t xml:space="preserve">FORTALECIMIENTO DEL CULTIVO DE CACAO (Theobroma Cacao) EN ASOCIO CON EL CULTIVO DE PLÁTANO (Musa Paradisiaca) A PEQUEÑOS PRODUCTORES DEL SECTOR RURAL DEL MUNICIPIO DE VILLAGARZÓN DEPARTAMENTO DEL PUTUMAYO </t>
  </si>
  <si>
    <t xml:space="preserve">FORTALECIMIENTO DE LAS UNIDADES PRODUCTIVAS AVÍCOLAS DE LA POBLACIÓN ADULTO MAYOR DEL MUNICIPIO DE PUERTO CAICEDO, DEPARTAMENTO DEL PUTUMAYO. </t>
  </si>
  <si>
    <t>FORTALECIMIENTO DE LAS CAPACIDADES TECNICO-PRODUCTIVAS DE UNIDADES DE PRODUCCION AVICOLA EN POSESION DE POBLACION VICTIMA DEL MUNICIPIO DE PUERTO CAICEDO, DEPARTAMENTO DEL PUTUMAYO</t>
  </si>
  <si>
    <t>FORTALECIMIENTO DE LA PRODUCCION AGROPECUARIA EN UNIDADES PRODUCTIVAS DE POBLACION VICTIMA DEL CONFLICTO ARMADO EN LOS MUNICIPIOS DE SANTIAGO, COLON Y SAN FRANCISCO, DEPARTAMENTO DEL PUTUMAYO</t>
  </si>
  <si>
    <t>FORTALECIMIENTO DE LA LINEA PRODUCTIVA DE LIMON TAHITI EN COMUNIDADES AFROCOLOMBIANAS DEL CONSEJO COMUNITARIO BURDINES MUNICIPIO DE ORITO DEPARTAMENTO DE PUTUMAYO</t>
  </si>
  <si>
    <t>FORTALECIMIENTO DE LAS LABORES DE POST COSECHA EN LA LINEA DE PRODUCCION DE FRIJOL PHASEOLUS VULGARIS, MEDIANTE LA ADECUACION DE UN SECADERO DE FRIJOL EN EL MUNICIPIO DE SIBUNDOY DEPARTAMENTO DEL PUTUMAYO.</t>
  </si>
  <si>
    <t>ASISTENCIA TECNICA PARA FORTALECIMIENTO DE LA ASOCIACION ASODORADO DE LA INSPECCION DE SIBERIA, MUNICIPIO DE ORITO</t>
  </si>
  <si>
    <t>CRÉDITOS Y FINANCIAMIENTO  A PRODUCTORES AGROPECUARIOS</t>
  </si>
  <si>
    <t>FORTALECIMIENTO DEL CRÉDITO AGROPECUARIO PARA PEQUEÑOS PRODUCTORES MEDIANTE LA MODALIDAD COMPENSACIÓN DE TASA DE INTERES EN EL DEPARTAMENTO DEL   PUTUMAYO</t>
  </si>
  <si>
    <t>SEGURIDAD ALIMENTARIA EN COMUNIDADES ÉTNICAS Y CAMPESINAS.</t>
  </si>
  <si>
    <t>APOYO PARA LA SEGURIDAD ALIMENTARIA A MUJERES DESPLAZADAS Y VICTIMAS DE LA ASOCIACION "AMUDESPU" DEL MUNICIPIO DE PUERTO ASIS, DEPARTAMENTO DEL PUTUMAYO.</t>
  </si>
  <si>
    <t>MUJER RURAL CONSTRUCTORA DEL DESARROLLO AGRICOLA Y BINESTAR SOCIAL</t>
  </si>
  <si>
    <t>CONTRIBUCION AL RECONOCIMIENTO DEL TRABAJO DE MUJER RURAL EN EL DEPARTAMENTO DEL PUTUMAYO.</t>
  </si>
  <si>
    <t>PROMOCIÓN DEL DESARROLLO</t>
  </si>
  <si>
    <t>VAMOS POR EL EMPRENDIMIENTO Y LA PRODUCTIVIDAD</t>
  </si>
  <si>
    <t>FOMENTO Y FORTALECIMIENTO EMPRESARIAL E INNOVADOR, CON ENFOQUE DIFERENCIAL Y ÉTNICO</t>
  </si>
  <si>
    <t>FORTALECIMIENTO DEL EMPRENDIMIENTO FAMILIAR Y LA RECONVERSIÓN LABORAL A PARTIR DE LA SUSTITUCIÓN DE VEHÍCULOS DE TRACCIÓN ANIMAL D ELA ASOCIACIÓN DE CARRETILLEROS DEL MUNICIPIO DE PUERTO GUZMÁN, DEPARTAMENTO DE PUTUMAYO</t>
  </si>
  <si>
    <t xml:space="preserve">SECRETARIA DE PRODUCTIVIDAD Y COMPETITIVIDAD </t>
  </si>
  <si>
    <t>APOYO A LAS INICIATIVAS DE EMPRENDIMIENTO DE LA COMUNIDAD LGBTIQ+ Y VICTIMAS DEL CONFLICTO ARMADO UBICADOS EN EL MUNICIPIO DE MOCOA DEPARTEMNTO DE PUTUMAYO</t>
  </si>
  <si>
    <t>SERVICIO DE APOYO Y CONSOLIDACIÓN DE LA COMISIÓN REGIONAL DE COMPETITIVIDAD E INNOVACIÓN - CRCI</t>
  </si>
  <si>
    <t>APOYO A LA REALIZACIÓN DE ENCUENTROS PARA EL FORTALECIMIENTO DE LA COMISIÓN REGIONAL DE COMPETITIVIDAD E INNOVACIÓN DEL DEPARTAMENTO DEL PUTUMAYO.</t>
  </si>
  <si>
    <t>PROMOCIÓN DEL DESARROLLO TURÍSTICO CON ENFOQUE DIFERENCIAL, INNOVADOR Y COMPETITIVO</t>
  </si>
  <si>
    <t>APOYO A LA PROMOCIÓN TURÍSTICA Y EMPRESARIAL A TRAVÉS DE LA PARTICIPACIÓN EN LA VITRINA TURÍSTICA DE ANATO 2024 EN BOGOTA</t>
  </si>
  <si>
    <t>APOYO AL PROCESO DE GESTIÓN PARA EL RECONOCIMIENTO DE ACTIVIDADES CULTURALES, SOCIALES Y ECONÓMICA DE LAS COMUNIDADES (INGA, KAMENTSA Y KOFAN) EN LOS 13 MUNICIPIOS DEL DEPARTAMENTO DEL PUTUMAYO</t>
  </si>
  <si>
    <t>COOPERACIÓN PARA EL DESARROLLO</t>
  </si>
  <si>
    <t>COOPERACIÓN PARA EL DESARROLLO SOCIAL Y ECONÓMICO</t>
  </si>
  <si>
    <t>IMPLEMENTACIÓN DE ESPACIOS PARA LA GESTIÓN DE CONOCIMIENTOS EN COOPERACIÓN INTERNACIONAL PARA LOS ENLACES MUNICIPALES DEL DEPARTAMENTO DEL PUTUMAYO</t>
  </si>
  <si>
    <t>FRONTERAS</t>
  </si>
  <si>
    <t>FORTALECIMIENTO INTERINSTITUCIONAL Y TRANSFRONTERIZO</t>
  </si>
  <si>
    <t>Fortalecimiento interinstitucional y transfronterizo, por medio de la promoción comercial del sector empresarial, ecuatoriano y colombiano, en la feria Expoasis 2024, municipio de Puerto Asis, Departamento de Putumayo.</t>
  </si>
  <si>
    <t>ESTAMPILLA PRO DESARROLLO FRONTERIZO</t>
  </si>
  <si>
    <t>Fortalecimiento interinstitucional y transfronterizo, por medio de la promoción comercial del sector empresarial, ecuatoriano y colombiano, en la feria Expofrontera 2024, municipio de San Miguel, Departamento de Putumayo</t>
  </si>
  <si>
    <t>DESARROLLO SOCIAL Y ECONÓMICO</t>
  </si>
  <si>
    <t>Fortalecimiento a las actividades productivas con potencial económico, generación de ingresos, y creación de empleo, en los municipios de frontera, Departamento de Putumayo.</t>
  </si>
  <si>
    <t>Fortalecimiento, en ciencia, tecnología e innovación, a iniciativas agroindustriales, con potencial en generación de ingresos y creación de empleo, de los municipios fronterizos del Departamento de Putumayo</t>
  </si>
  <si>
    <t>Fortalecimiento al sector agricola, mediante la implementacion de tecnología e innovacion ambiental sostenible, en los municipios fronterizos del Departamento de Putumayo.</t>
  </si>
  <si>
    <t>INSTITUCIONAL</t>
  </si>
  <si>
    <t>DERECHOS HUMANOS Y SEGURIDAD PARA LA PAZ CON JUSTICIA SOCIAL</t>
  </si>
  <si>
    <t>SEGURIDAD, CONVIVENCIA Y JUSTICIA</t>
  </si>
  <si>
    <t>ACCESO INTEGRAL A LA JUSTICIA</t>
  </si>
  <si>
    <t>Fortalecimiento de los organismos de seguridad para la realización de actividades operativas que reduzcan los índices de delincuencia y promuevan ambientes de sana convivencia en el departamento de   Putumayo</t>
  </si>
  <si>
    <t>F.S.C.</t>
  </si>
  <si>
    <t>TERRITORIO SEGURO PARA LA SANA CONVIVENCIA</t>
  </si>
  <si>
    <t>ESTUDIOS, DISEÑO Y CONSTRUCCIÓN DEL DISTRITO I Y ESTACIÓN DE POLICÍA MOCOA, MUNICIPIO DE MOCOA – PUTUMAYO</t>
  </si>
  <si>
    <t>FONSECON CONV 2328-2022 MININTERIOR</t>
  </si>
  <si>
    <t>Fortalecimiento de la Fuerza Naval del Sur mediante la adquisición de equipamiento militar que garantice la seguridad y conservación del orden público en el departamento de   Putumayo</t>
  </si>
  <si>
    <t>Adquisición de equipos aéreo no tripulado tipo dron para fortalecer a la Fuerza Naval del Sur para garantizar la seguridad y convivencia en el departamento de  Putumayo</t>
  </si>
  <si>
    <t>Adquisición de equipos de movilidad táctica para el batallón fluvial de infantería de marina n° 30, dentro del plan integral de seguridad y la sana convivencia en el departamento de   Putumayo</t>
  </si>
  <si>
    <t xml:space="preserve">FORTALECIMIENTO DE LA VIGÉSIMA SÉPTIMA BRIGADA DE SELVA MEDIANTE LA ADQUISICIÓN DE EQUIPOS TECNOLÓGICOS Y DE COMUNICACIÓN PARA ROBUSTECER LA SEGURIDAD DEL DEPARTAMENTO DEL PUTUMAYO. </t>
  </si>
  <si>
    <t>FORTALECIMIENTO AL CTI DE LA FISCALÍA REGIONAL CON LA ADQUISICIÓN DE VEHÍCULO NECRO MÓVIL PARA INSPECCIÓN Y TRASLADO DE CADÁVERES POR PARTE DE LA POLICÍA JUDICIAL EN LOS MUNICIPIOS DE VILLAGARZÓN Y PUERTO ASÍS EN EL DEPARTAMENTO DEL PUTUMAYO.</t>
  </si>
  <si>
    <t>FORTALECIMIENTO A LA OFICINA DE ATENCIÓN Y SERVICIO AL CIUDADANO UNP, MEDIANTE LA ADQUISICIÓN DE UN BIEN INMUEBLE, EN CUMPLIMIENTO AL PROGRAMA INTEGRAL DE SEGURIDAD Y CONVIVENCIA CIUDADANA EN EL DEPARTAMENTO DEL PUTUMAYO.</t>
  </si>
  <si>
    <t>DERECHOS HUMANOS Y PAZ</t>
  </si>
  <si>
    <t>DERECHOS HUMANOS, PAZ, LEGALIDAD, RECONCILIACIÓN CONVIVENCIA, PROTECCIÓN INTERNACIONAL Y DIH</t>
  </si>
  <si>
    <t>Implementación del observatorio de DDHH y Paz en el Departamento del   Putumayo</t>
  </si>
  <si>
    <t>PARTICIPACIÓN CIUDADANA</t>
  </si>
  <si>
    <t>PROTECCIÓN AL DERECHO A LA PARTICIPACIÓN DEMOCRÁTICA</t>
  </si>
  <si>
    <t>Construcción de la política pública comunal para el departamento del Putumayo para Fortalecer la participación democrática, la protección de los derechos y la construcción de paz en el departamento del Putumayo</t>
  </si>
  <si>
    <t>GOBIERNO TERRITORIAL</t>
  </si>
  <si>
    <t>FORTALECIMIENTO INSTITUCIONAL  TERRITORIAL</t>
  </si>
  <si>
    <t>HERRAMIENTAS E INSTANCIAS DE PLANEACIÓN PARA EL DESARROLLO ADMINISTRATIVO INSTITUCIONAL Y TERRITORIAL.</t>
  </si>
  <si>
    <t>Fortalecimiento DE LA CAPACIDAD INSTITUCIONAL PARA EL SEGUIMIENTO Y EVALUACIÓN DEL PLAN DE DESARROLLO DEL DEPARTAMENTO DEL Putumayo</t>
  </si>
  <si>
    <t>PLANEACION</t>
  </si>
  <si>
    <t>Fortalecimiento DE PROCESOS E INSTANCIAS TERRITORIALES DE PLANEACIÓN CTP EN EL DEPARTAMENTO DEL Putumayo</t>
  </si>
  <si>
    <t xml:space="preserve"> Fortalecimiento de Capacidades en los Bancos de Programas y Proyectos del departamento del Putumayo</t>
  </si>
  <si>
    <t>FORTALECIMIENTO DE LA SEGURIDAD VIAL Y DE LA CAPACIDAD  INSTITUCIONAL DEL DEPARTAMENTO ADMINISTRATIVO DE TRANSITO Y TRANSPORTE DEL DEPARTAMENTO DE PUTUMAYO</t>
  </si>
  <si>
    <t>TRANSITO Y TRANSPORTE</t>
  </si>
  <si>
    <t>Fortalecimiento institucional para la fase de alistamiento en la formulación del Plan de Ordenamiento Departamental de Putumayo</t>
  </si>
  <si>
    <t>Renovación de la infraestructura tecnológica y servicios TIC para la transformación digital en la gobernación del Putumayo</t>
  </si>
  <si>
    <t>SERVICIOS ADMINISTRATIVOS</t>
  </si>
  <si>
    <t>FINANZAS DEPARTAMENTALES</t>
  </si>
  <si>
    <t>FORTALECIMIENTO DE LA GESTIÓN DE LAS FINANZAS DEPARTAMENTALES</t>
  </si>
  <si>
    <t>SECRETARIA DE HACIENDA</t>
  </si>
  <si>
    <t>SISTEMA DE GESTIÓN</t>
  </si>
  <si>
    <t>MODELO INTEGRADO DE PLANEACIÓN Y GESTIÓN</t>
  </si>
  <si>
    <t>Fortalecimiento de la capacidad institucional para mejorar la gestión y desempeño de la Gobernación del Putumayo</t>
  </si>
  <si>
    <t>DOTACION DE EQUIPOS Y HERRAMIENTAS PARA ADMINISTRAR Y CONSERVAR LOS DOCUEMNTOS QUE CUSTODIA EL ARCHIVO GENERAL DEPARTAMENTAL DEL PUTUMAYO</t>
  </si>
  <si>
    <t>ADQUISICIÓN, IMPLEMENTACION Y PUESTA EN FUNCIONAMIENTO DEL SOFTWARE  DE NOMINA SIGEP.PARA LA OPTIMIZACION DE LOS PROCESOS DE GESTION HUMANA DE LA GOBERNACION DEL PUTUMAYO</t>
  </si>
  <si>
    <t>GESTIÓN DEL RIESGO DE DESASTRES, UN COMPROMISO DE TODOS.</t>
  </si>
  <si>
    <t>PREPARACIÓN Y MANEJO DE DESASTRES EN EL TERRITORIO</t>
  </si>
  <si>
    <t>APOYO A LA OPERACIÓN DEL SISTEMA DE ALERTA TEMPRANA SAT EN EL MUNICIPIO DE MOCOA, DEPARTAMENTO DE PUTUMAYO.</t>
  </si>
  <si>
    <t>Fondo de Riesgo ORD-745/2017</t>
  </si>
  <si>
    <t>FORTALECIMIENTO INSTITUCIONAL MEDIANTE LA ADQUISICIÓN DE ELEMENTOS TECNOLÓGICOS CON DESTINO A LA SALA DE CRISIS DEPARTAMENTAL PARA MEJORAR LA ATENCION DE EMERGENCIAS Y DESASTRES EN EL DEPARTAMENTO DE PUTUMAYO</t>
  </si>
  <si>
    <t>ASISTENCIA TÉCNICA A LOS CONSEJOS MUNICIPALES DE GESTIÓN DEL RIESGO DE DESASTRES MEDIANTE CAPACITACIÓN PARA EL DESARROLLO DE SIMULACROS EN EL DEPARTAMENTO DE PUTUMAYO.</t>
  </si>
  <si>
    <t>Fondo de Riesgo - Simulacros ORD 749/2017</t>
  </si>
  <si>
    <t>APOYO CON AYUDAS HUMANITARIAS DE EMERGENCIA A FAMILIAS UBICADAS EN ZONAS DE ALTO RIESGO DE DESASTRES O DAMNIFICADAS EN LOS MUNICIPIOS DEL DEPARTAMENTO DE PUTUMAYO.</t>
  </si>
  <si>
    <t>FORTALECIMIENTO DEL SISTEMA DE GESTIÓN DE RIESGO DE DESASTRES EN EL DEPARTAMENTO DEL PUTUMAYO</t>
  </si>
  <si>
    <t>APOYO AL FUNCIONAMIENTO DE LA DELEGACIÓN DEPARTAMENTAL DE BOMBEROS MEDIANTE LA COORDINACIÓN DEPARTAMENTAL DE BOMBEROS EN EL DEPARTAMENTO DE PUTUMAYO</t>
  </si>
  <si>
    <t>ESTAMPILLA BOMBERIL</t>
  </si>
  <si>
    <t>FORTALECIMIENTO DE LA CAPACIDAD DE MOVILIDAD TERRESTRE DEL PROGRAMA DEPARTAMENTAL DE GESTIÓN DEL RIESGO DE DESASTRES EN EL DEPARTAMENTO DE PUTUMAYO</t>
  </si>
  <si>
    <t>APOYO A LOS CUERPOS DE BOMBEROS VOLUNTARIOS MEDIANTE LA DELEGACIÓN DEPARTAMENTAL DE BOMBEROS EN EL DEPARTAMENTO DE PUTUMAYO</t>
  </si>
  <si>
    <t>APOYO EN LA PRESTACIÓN DEL SERVICIO PÚBLICO DE GESTIÓN INTEGRAL DEL RIESGO CONTRA INCENDIOS, PREPARATIVOS, ATENCIÓN DE RESCATES E INCIDENTES CON MATERIALES PELIGROSOS EN LOS MUNICIPIOS DEL VALLE DE SIBUNDOY Y PUERTO CAICEDO, DEPARTAMENTO DE PUTUMAYO</t>
  </si>
  <si>
    <t>FORTALECIMIENTO DE LA RED DEPARTAMENTAL DE COMUNICACIONES PARA EMERGENCIAS Y DESASTRES EN EL DEPARTAMENTO DE PUTUMAYO</t>
  </si>
  <si>
    <t>FORTALECIMIENTO DE LAS CAPACIDADES OPERATIVAS DE LA OFICINA OPERATIVA PUTUMAYO DE LA DEFENSA CIVIL COLOMBIANA EN EL DEPARTAMENTO DE PUTUMAYO</t>
  </si>
  <si>
    <t>AMBIENTE CONSTRUIDO</t>
  </si>
  <si>
    <t>VÍAS Y TRANSPORTE</t>
  </si>
  <si>
    <t>INFRAESTRUCTURA  PARA VÍAS Y TRANSPORTE</t>
  </si>
  <si>
    <t xml:space="preserve">APOYO A LAS INICIATIVAS DE CONSTRUCCIÓN DE CARRETERAS </t>
  </si>
  <si>
    <t>APOYO A LA CONSTRUCCIÓN DE LA CARRETERA ORITO PORTUGAL FASE 2 DEPARTAMENTO DEL PUTUMAYO</t>
  </si>
  <si>
    <t>SECRETARIA DE INFRAESTRUCTURA</t>
  </si>
  <si>
    <t>MEJORAMIENTO DE CARRETERAS</t>
  </si>
  <si>
    <t>MEJORAMIENTO DE LA VIA K9- PEÑAZORÁ - LA PLAYA FASE 2 MUNICIPIO DE PUERTO ASIS PRIIT DEPARTAMENTO DEL PUTUMAYO</t>
  </si>
  <si>
    <t>SOBRETASA AL ACPM</t>
  </si>
  <si>
    <t>MEJORAMIENTO DE LA RED TERCIARIA DEL MUNICIPIO DE MOCOA DEPARTAMENTO DEL PUTUMAYO</t>
  </si>
  <si>
    <t>Mejoramiento Mediante placa huella en la vía desde el cruce hasta el cabildo Kamtsa, vereda villanueva, municipio de  mocoa, departamento del   Putumayo</t>
  </si>
  <si>
    <t>APOYO AL MEJORAMIENTO DE LA RED CAMINERA</t>
  </si>
  <si>
    <t>MEJORAMIENTO DE CAMINO VEREDAL EN LA VEREDA SAN ISIDRO, MUNICIPIO DEL VALLE DEL GUAMUEZ, DEPARTAMENTO DEL PUTUMAYO</t>
  </si>
  <si>
    <t>MEJORAMIENTO DE CAMINO VEREDAL EN LA VEREDA ALTO DE ESMERALDA DEL MUNICIPIO DE PUERTO GUZMÁN,  EPARTAMENTO DEL PUTUMAYO PUERTO GUZMÁN</t>
  </si>
  <si>
    <t>MEJORAMIENTO DE CAMINO VEREDAL EN LA VEREDA EL CEDRO DEL MUICIPIO DE PUERTO GUZMAN DEPARTAMENTO DEL PUTUMAYO</t>
  </si>
  <si>
    <t>INFRAESTRUCTURA PORTUARIAS, FLUVIALES Y TERRESTRE</t>
  </si>
  <si>
    <t>APOYO A INICIATIVAS DE LIMPIEZA  Y DESTRONQUE DEL RIO SAN MIGUEL DEL MUNICIPIO DE SAN MIGUEL , DEPARTAMENTO DEL PUTUMAYO</t>
  </si>
  <si>
    <t>MANTENIMIENTO DEL MUELLE UBICADO EN EL CORREGIMIENTO DE PUERTO COLÓN EN EL MUNCIPIO DE SAN MIGUEL, DEPARTAMENTO DEL PUTUMAYO</t>
  </si>
  <si>
    <t>APOYO A LAS INICIATIVAS DE ADECUACION DEL AEROPUERTO CAUCAYÁ DEL MUNICIPIO DE LEGUIZAMO  DEPARTAMENTO DEL PUTUMAYO</t>
  </si>
  <si>
    <t>SERVICIOS PÚBLICOS</t>
  </si>
  <si>
    <t>AGUA POTABLE Y SANEAMIENTO BÁSICO. PDA</t>
  </si>
  <si>
    <t>INVERSIONES EN INFRAESTRUCTURA PARA AGUA POTABLE Y SANEAMIENTO BÁSICO</t>
  </si>
  <si>
    <t>OPTIMIZACION DEL ACUEDUCTO DE LA VEREDA SAN VICENTE DEL LUZON, MUNICIPIO DE ORITO, DEPARTAMENTO DEL PUTUMAYO</t>
  </si>
  <si>
    <t>ESTAMPILLA DLLO DPTAL</t>
  </si>
  <si>
    <t>SGP APSB</t>
  </si>
  <si>
    <t>ENERGÍA</t>
  </si>
  <si>
    <t>FORTALECIMIENTO DE LA INFRAESTRUCTURA ELÉCTRICA EN EL DEPARTAMENTO DEL PUTUMAYO</t>
  </si>
  <si>
    <t>CONSTRUCCIÓN DE REDES DE MEDIA Y BAJA TENSIÓN PARA LA VEREDA BAJO DANTA Y LA BRETAÑA EN EL MUNICIPIO DE PUERTO ASÍS EN DEPARTAMENTO DEL PUTUMAYO</t>
  </si>
  <si>
    <t>ESTAMPILLA PROELECTRIFICACION RURAL</t>
  </si>
  <si>
    <t xml:space="preserve">SECRETARIA DE INFRAESTRUCTURA </t>
  </si>
  <si>
    <t>VIVIENDA</t>
  </si>
  <si>
    <t xml:space="preserve">VIVIENDA </t>
  </si>
  <si>
    <t>APOYO A INICIATIVAS QUE PROMUEVAN  MEJORAMIENTO DE VIVIENDAS EN EL DEPARTAMENTO DEL PUTUMAYO</t>
  </si>
  <si>
    <t>MEJORAMIENTO DE LAS CONDICIONES DE HABITABILIDAD DE VIVIENDA DE FAMILIAS VULNERABLES DEL MUNICIPIO SANTIAGO PUTUMAYO"</t>
  </si>
  <si>
    <t>INFRAESTRUCTURA PARA EL DESARROLLO Y BIENESTAR SOCIAL CON CRECIMIENTO ECONÓMICO</t>
  </si>
  <si>
    <t>INFRAESTRUCTURA PARA FORTALECER EL TEJIDO SOCIAL Y EL CRECIMIENTO ECONÓMICO</t>
  </si>
  <si>
    <t>CONSTRUCCIÓN DE INFRAESTRUCTURA Y EQUIPAMIENTO TERRITORIAL</t>
  </si>
  <si>
    <t>CONSTRUCCIÓN DE INFRAESTRUCTURA EDUCATIVA PARA EL DESARROLLO SOCIAL, ECONOMICO, Y TERRITORIAL DEL DEPARTAMENTO DE PUTUMAYO</t>
  </si>
  <si>
    <t>DLLO DEPARTAMENTAL</t>
  </si>
  <si>
    <t>MEJORAMIENTO DE INFRAESTRUCTURA Y EQUIPAMIENTO TERRITORIAL</t>
  </si>
  <si>
    <t xml:space="preserve"> MEJORAMIENTO DE LA INFRAESTRUCTURA DEPARTAMENTAL Y TERRITORIAL, EN EL DEPARTAMENTO DE PUTUMAYO.</t>
  </si>
  <si>
    <t>MEJORAMIENTO DE LA INFRAESTRUCTURA EDUCATIVA EN EL DEPARTAMENTO DE PUTUMAYO</t>
  </si>
  <si>
    <t>PREINVERSIÓN</t>
  </si>
  <si>
    <t>PREINVERSION TERRITORIAL</t>
  </si>
  <si>
    <t xml:space="preserve">EFICIENCIA DE LA INVERSION </t>
  </si>
  <si>
    <t>PREINVERSIÓN PARA EL FORTALECIMEINTO DE LA INFRAESTRUCTURA Y EL DESARROLLO TERRITORIAL.</t>
  </si>
  <si>
    <t>FORTALECIMIENTO DE LOS PROCESOS Y ESTRATEGIAS PARA LA CAPTACIÓN DE LA RENTAS DE LA GOBERNACIÓN VIGENCIA 2024 PUTUMAYO</t>
  </si>
  <si>
    <t>SECRETARIA DE DESARROLLO AGROPECUARIO Y MEDIO AMBIENTE</t>
  </si>
  <si>
    <t>SECRETARIA DE DESARROLLO SOCIAL DEPARTAMENTAL</t>
  </si>
  <si>
    <r>
      <t>PARTICIPACION POR EL CONSUMO DE LICORES DESTILADOS INTRODUCIDOS DE PRODUCCION NACIONAL</t>
    </r>
    <r>
      <rPr>
        <sz val="10"/>
        <color rgb="FFFF0000"/>
        <rFont val="Arial Narrow"/>
        <family val="2"/>
      </rPr>
      <t/>
    </r>
  </si>
  <si>
    <t>PART POR EL CONSUMO DE LICO DESTIL INTRO.PROD.NACI</t>
  </si>
  <si>
    <t xml:space="preserve">PARTICIPACIÓN POR EL CONSUMO DE LICORES DESTILADOS INTRODUCIDOS DE PRODUCCIÓN EXTRANJERA RECAUDADO POR FONDO CUENTA DE LA FND </t>
  </si>
  <si>
    <t>PARTICIPACIÓN POR EL CONSUMO DE LICORES DESTILADOS INTRODUCIDOS DE PRODUCCIÓN EXTRANJERA RECAUDADO POR FONDO CUENTA DE LA FND</t>
  </si>
  <si>
    <t>PARTICIPACIÓN POR EL CONSUMO DE LICORES DESTILADOS INTRODUCIDOS DE PRODUCCIÓN NACIONAL</t>
  </si>
  <si>
    <t>MEJORAMIENTO DE AMBIENTES ESCOLARES EN EL CENTRO ETNOEDUCATIVO RURAL BUENAVISTA, SEDE PRINCIPAL, MUNICIPIO DE PUERTO ASIS, DEPARTAMENTO DEL PUTUMAYO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</si>
</sst>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quot;$&quot;\ #,##0.00000000"/>
    <numFmt numFmtId="166" formatCode="&quot;$&quot;\ #,##0.00"/>
    <numFmt numFmtId="167" formatCode="_ * #,##0.00_ ;_ * \-#,##0.00_ ;_ * &quot;-&quot;??_ ;_ @_ "/>
    <numFmt numFmtId="169" formatCode="_ * #,##0_ ;_ * \-#,##0_ ;_ * &quot;-&quot;??_ ;_ @_ "/>
    <numFmt numFmtId="173" formatCode="_-* #,##0.00\ _P_t_s_-;\-* #,##0.00\ _P_t_s_-;_-* &quot;-&quot;??\ _P_t_s_-;_-@_-"/>
  </numFmts>
  <fonts count="15">
    <font>
      <sz val="11"/>
      <color theme="1"/>
      <name val="Calibri"/>
      <family val="2"/>
      <scheme val="minor"/>
    </font>
    <font>
      <sz val="11"/>
      <color theme="1"/>
      <name val="Calibri"/>
      <family val="2"/>
      <scheme val="minor"/>
    </font>
    <font>
      <b/>
      <sz val="11"/>
      <name val="Arial Narrow"/>
      <family val="2"/>
    </font>
    <font>
      <sz val="11"/>
      <name val="Arial Narrow"/>
      <family val="2"/>
    </font>
    <font>
      <sz val="10"/>
      <name val="Arial Narrow"/>
      <family val="2"/>
    </font>
    <font>
      <b/>
      <sz val="10"/>
      <name val="Arial Narrow"/>
      <family val="2"/>
    </font>
    <font>
      <sz val="10"/>
      <name val="Arial"/>
      <family val="2"/>
    </font>
    <font>
      <sz val="10"/>
      <color rgb="FFFF0000"/>
      <name val="Arial Narrow"/>
      <family val="2"/>
    </font>
    <font>
      <sz val="11"/>
      <color theme="1"/>
      <name val="Arial Narrow"/>
      <family val="2"/>
    </font>
    <font>
      <sz val="10"/>
      <name val="Verdana   "/>
    </font>
    <font>
      <sz val="11"/>
      <color rgb="FF000000"/>
      <name val="Arial Narrow"/>
      <family val="2"/>
    </font>
    <font>
      <b/>
      <sz val="12"/>
      <color indexed="8"/>
      <name val="Arial Narrow"/>
      <family val="2"/>
    </font>
    <font>
      <sz val="12"/>
      <color indexed="8"/>
      <name val="Arial Narrow"/>
      <family val="2"/>
    </font>
    <font>
      <sz val="11"/>
      <color rgb="FFFF0000"/>
      <name val="Arial Narrow"/>
      <family val="2"/>
    </font>
    <font>
      <sz val="11"/>
      <color indexed="8"/>
      <name val="Calibri"/>
      <family val="2"/>
    </font>
  </fonts>
  <fills count="11">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6" tint="0.39997558519241921"/>
        <bgColor indexed="64"/>
      </patternFill>
    </fill>
    <fill>
      <patternFill patternType="solid">
        <fgColor indexed="9"/>
        <bgColor auto="1"/>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FF"/>
        <bgColor rgb="FF000000"/>
      </patternFill>
    </fill>
  </fills>
  <borders count="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6" fillId="0" borderId="0"/>
    <xf numFmtId="167" fontId="6" fillId="0" borderId="0" applyFont="0" applyFill="0" applyBorder="0" applyAlignment="0" applyProtection="0"/>
    <xf numFmtId="0" fontId="9" fillId="0" borderId="0"/>
    <xf numFmtId="173" fontId="6" fillId="0" borderId="0" applyFont="0" applyFill="0" applyBorder="0" applyAlignment="0" applyProtection="0"/>
    <xf numFmtId="0" fontId="6" fillId="0" borderId="0"/>
    <xf numFmtId="0" fontId="14" fillId="0" borderId="0" applyNumberFormat="0" applyFill="0" applyBorder="0" applyProtection="0"/>
    <xf numFmtId="167" fontId="6" fillId="0" borderId="0" applyFont="0" applyFill="0" applyBorder="0" applyAlignment="0" applyProtection="0"/>
    <xf numFmtId="164" fontId="14" fillId="0" borderId="0" applyFont="0" applyFill="0" applyBorder="0" applyAlignment="0" applyProtection="0"/>
    <xf numFmtId="42" fontId="6" fillId="0" borderId="0" applyFont="0" applyFill="0" applyBorder="0" applyAlignment="0" applyProtection="0"/>
  </cellStyleXfs>
  <cellXfs count="165">
    <xf numFmtId="0" fontId="0" fillId="0" borderId="0" xfId="0"/>
    <xf numFmtId="0" fontId="3" fillId="2" borderId="0" xfId="0" applyFont="1" applyFill="1" applyAlignment="1">
      <alignment horizontal="left"/>
    </xf>
    <xf numFmtId="0" fontId="4" fillId="2" borderId="0" xfId="0" applyFont="1" applyFill="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vertical="center" wrapText="1"/>
    </xf>
    <xf numFmtId="0" fontId="2" fillId="2" borderId="3" xfId="0" applyFont="1" applyFill="1" applyBorder="1" applyAlignment="1">
      <alignment horizontal="center" vertical="center"/>
    </xf>
    <xf numFmtId="166" fontId="2" fillId="2" borderId="3" xfId="0" applyNumberFormat="1" applyFont="1" applyFill="1" applyBorder="1" applyAlignment="1">
      <alignment horizontal="center" vertical="center"/>
    </xf>
    <xf numFmtId="0" fontId="2" fillId="2" borderId="0" xfId="0" applyFont="1" applyFill="1" applyAlignment="1">
      <alignment horizontal="center"/>
    </xf>
    <xf numFmtId="0" fontId="2" fillId="2" borderId="3" xfId="0" applyFont="1" applyFill="1" applyBorder="1" applyAlignment="1">
      <alignment horizontal="left" vertical="center"/>
    </xf>
    <xf numFmtId="166" fontId="2" fillId="2" borderId="3" xfId="0" applyNumberFormat="1" applyFont="1" applyFill="1" applyBorder="1" applyAlignment="1">
      <alignment horizontal="left" vertical="center"/>
    </xf>
    <xf numFmtId="0" fontId="2" fillId="2" borderId="0" xfId="0" applyFont="1" applyFill="1" applyAlignment="1">
      <alignment horizontal="left"/>
    </xf>
    <xf numFmtId="0" fontId="2" fillId="3" borderId="3" xfId="0" applyFont="1" applyFill="1" applyBorder="1" applyAlignment="1">
      <alignment horizontal="left" vertical="center"/>
    </xf>
    <xf numFmtId="0" fontId="2" fillId="3" borderId="4" xfId="0" applyFont="1" applyFill="1" applyBorder="1" applyAlignment="1">
      <alignment horizontal="left" vertical="center" wrapText="1"/>
    </xf>
    <xf numFmtId="166" fontId="2" fillId="3" borderId="3" xfId="0" applyNumberFormat="1" applyFont="1" applyFill="1" applyBorder="1" applyAlignment="1">
      <alignment horizontal="left" vertical="center"/>
    </xf>
    <xf numFmtId="0" fontId="5" fillId="3" borderId="3" xfId="0" applyFont="1" applyFill="1" applyBorder="1" applyAlignment="1">
      <alignment horizontal="left" vertical="center"/>
    </xf>
    <xf numFmtId="0" fontId="2" fillId="3" borderId="0" xfId="0" applyFont="1" applyFill="1" applyAlignment="1">
      <alignment horizontal="left"/>
    </xf>
    <xf numFmtId="0" fontId="2" fillId="4" borderId="3" xfId="0" applyFont="1" applyFill="1" applyBorder="1" applyAlignment="1">
      <alignment horizontal="left" vertical="center"/>
    </xf>
    <xf numFmtId="0" fontId="2" fillId="4" borderId="4" xfId="0" applyFont="1" applyFill="1" applyBorder="1" applyAlignment="1">
      <alignment horizontal="left" vertical="center" wrapText="1"/>
    </xf>
    <xf numFmtId="0" fontId="3" fillId="4" borderId="3" xfId="0" applyFont="1" applyFill="1" applyBorder="1" applyAlignment="1">
      <alignment horizontal="left" vertical="center"/>
    </xf>
    <xf numFmtId="166" fontId="2" fillId="4" borderId="3" xfId="0" applyNumberFormat="1" applyFont="1" applyFill="1" applyBorder="1" applyAlignment="1">
      <alignment horizontal="left" vertical="center"/>
    </xf>
    <xf numFmtId="0" fontId="4" fillId="4" borderId="3" xfId="0" applyFont="1" applyFill="1" applyBorder="1" applyAlignment="1">
      <alignment horizontal="left" vertical="center"/>
    </xf>
    <xf numFmtId="0" fontId="3" fillId="4" borderId="0" xfId="0" applyFont="1" applyFill="1" applyAlignment="1">
      <alignment horizontal="left"/>
    </xf>
    <xf numFmtId="0" fontId="2" fillId="5" borderId="3" xfId="0" applyFont="1" applyFill="1" applyBorder="1" applyAlignment="1">
      <alignment horizontal="left" vertical="center"/>
    </xf>
    <xf numFmtId="0" fontId="2" fillId="5" borderId="4" xfId="0" applyFont="1" applyFill="1" applyBorder="1" applyAlignment="1">
      <alignment horizontal="left" vertical="center" wrapText="1"/>
    </xf>
    <xf numFmtId="0" fontId="3" fillId="5" borderId="3" xfId="0" applyFont="1" applyFill="1" applyBorder="1" applyAlignment="1">
      <alignment horizontal="left" vertical="center"/>
    </xf>
    <xf numFmtId="166" fontId="2" fillId="5" borderId="3" xfId="0" applyNumberFormat="1" applyFont="1" applyFill="1" applyBorder="1" applyAlignment="1">
      <alignment horizontal="left" vertical="center"/>
    </xf>
    <xf numFmtId="0" fontId="4" fillId="5" borderId="3" xfId="0" applyFont="1" applyFill="1" applyBorder="1" applyAlignment="1">
      <alignment horizontal="left" vertical="center"/>
    </xf>
    <xf numFmtId="0" fontId="2" fillId="6" borderId="3" xfId="0" applyFont="1" applyFill="1" applyBorder="1" applyAlignment="1">
      <alignment horizontal="left" vertical="center"/>
    </xf>
    <xf numFmtId="0" fontId="3" fillId="6" borderId="3" xfId="0" applyFont="1" applyFill="1" applyBorder="1" applyAlignment="1">
      <alignment horizontal="left" vertical="center"/>
    </xf>
    <xf numFmtId="166" fontId="2" fillId="6" borderId="3" xfId="0" applyNumberFormat="1" applyFont="1" applyFill="1" applyBorder="1" applyAlignment="1">
      <alignment horizontal="left" vertical="center"/>
    </xf>
    <xf numFmtId="0" fontId="4" fillId="6" borderId="3" xfId="0" applyFont="1" applyFill="1" applyBorder="1" applyAlignment="1">
      <alignment horizontal="left" vertical="center"/>
    </xf>
    <xf numFmtId="0" fontId="3" fillId="6" borderId="0" xfId="0" applyFont="1" applyFill="1" applyAlignment="1">
      <alignment horizontal="left"/>
    </xf>
    <xf numFmtId="0" fontId="3" fillId="0" borderId="3" xfId="0" applyFont="1" applyFill="1" applyBorder="1" applyAlignment="1">
      <alignment horizontal="left" vertical="center"/>
    </xf>
    <xf numFmtId="0" fontId="4" fillId="0" borderId="4" xfId="4" applyFont="1" applyFill="1" applyBorder="1" applyAlignment="1">
      <alignment horizontal="left" vertical="center" wrapText="1"/>
    </xf>
    <xf numFmtId="166" fontId="3"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0" fontId="3" fillId="0" borderId="0" xfId="0" applyFont="1" applyFill="1" applyAlignment="1">
      <alignment horizontal="left"/>
    </xf>
    <xf numFmtId="166" fontId="4" fillId="0" borderId="3" xfId="0" applyNumberFormat="1" applyFont="1" applyFill="1" applyBorder="1" applyAlignment="1">
      <alignment horizontal="left" vertical="center"/>
    </xf>
    <xf numFmtId="0" fontId="3" fillId="0" borderId="5" xfId="0" applyFont="1" applyFill="1" applyBorder="1" applyAlignment="1">
      <alignment horizontal="left" vertical="center"/>
    </xf>
    <xf numFmtId="4" fontId="5" fillId="6" borderId="5" xfId="0" applyNumberFormat="1" applyFont="1" applyFill="1" applyBorder="1" applyAlignment="1">
      <alignment horizontal="left" vertical="center"/>
    </xf>
    <xf numFmtId="0" fontId="2" fillId="6" borderId="0" xfId="0" applyFont="1" applyFill="1" applyAlignment="1">
      <alignment horizontal="left"/>
    </xf>
    <xf numFmtId="4" fontId="5" fillId="6" borderId="6" xfId="0" applyNumberFormat="1" applyFont="1" applyFill="1" applyBorder="1" applyAlignment="1">
      <alignment horizontal="left" vertical="center"/>
    </xf>
    <xf numFmtId="0" fontId="5" fillId="6" borderId="3" xfId="0" applyFont="1" applyFill="1" applyBorder="1" applyAlignment="1">
      <alignment horizontal="left" vertical="center"/>
    </xf>
    <xf numFmtId="0" fontId="4" fillId="0" borderId="4" xfId="0" applyFont="1" applyFill="1" applyBorder="1" applyAlignment="1">
      <alignment horizontal="left" vertical="center" wrapText="1"/>
    </xf>
    <xf numFmtId="0" fontId="2" fillId="6" borderId="3" xfId="0" applyFont="1" applyFill="1" applyBorder="1" applyAlignment="1">
      <alignment horizontal="left"/>
    </xf>
    <xf numFmtId="0" fontId="4" fillId="0" borderId="5" xfId="0" applyFont="1" applyFill="1" applyBorder="1" applyAlignment="1">
      <alignment horizontal="left" vertical="center"/>
    </xf>
    <xf numFmtId="0" fontId="2" fillId="5" borderId="3" xfId="0" applyFont="1" applyFill="1" applyBorder="1" applyAlignment="1">
      <alignment horizontal="left"/>
    </xf>
    <xf numFmtId="0" fontId="3" fillId="2" borderId="3" xfId="4" applyFont="1" applyFill="1" applyBorder="1" applyAlignment="1">
      <alignment horizontal="left" vertical="center" wrapText="1"/>
    </xf>
    <xf numFmtId="166" fontId="3" fillId="2" borderId="3" xfId="0" applyNumberFormat="1" applyFont="1" applyFill="1" applyBorder="1" applyAlignment="1">
      <alignment horizontal="left" vertical="center"/>
    </xf>
    <xf numFmtId="0" fontId="3" fillId="2" borderId="3" xfId="0" applyFont="1" applyFill="1" applyBorder="1" applyAlignment="1">
      <alignment horizontal="left" vertical="center"/>
    </xf>
    <xf numFmtId="0" fontId="5" fillId="5" borderId="3" xfId="0" applyFont="1" applyFill="1" applyBorder="1" applyAlignment="1">
      <alignment horizontal="left" vertical="center"/>
    </xf>
    <xf numFmtId="0" fontId="2" fillId="6" borderId="4" xfId="4" applyFont="1" applyFill="1" applyBorder="1" applyAlignment="1">
      <alignment horizontal="left" vertical="center" wrapText="1"/>
    </xf>
    <xf numFmtId="0" fontId="3" fillId="2" borderId="3" xfId="0" applyFont="1" applyFill="1" applyBorder="1" applyAlignment="1">
      <alignment horizontal="left"/>
    </xf>
    <xf numFmtId="0" fontId="4" fillId="2" borderId="3" xfId="0" applyFont="1" applyFill="1" applyBorder="1" applyAlignment="1">
      <alignment horizontal="left" vertical="center"/>
    </xf>
    <xf numFmtId="166" fontId="4" fillId="2" borderId="3" xfId="0" applyNumberFormat="1" applyFont="1" applyFill="1" applyBorder="1" applyAlignment="1">
      <alignment horizontal="left" vertical="center"/>
    </xf>
    <xf numFmtId="9" fontId="2" fillId="6" borderId="4" xfId="0" applyNumberFormat="1" applyFont="1" applyFill="1" applyBorder="1" applyAlignment="1">
      <alignment horizontal="left" vertical="center" wrapText="1"/>
    </xf>
    <xf numFmtId="0" fontId="3" fillId="2" borderId="6" xfId="0" applyFont="1" applyFill="1" applyBorder="1" applyAlignment="1">
      <alignment horizontal="left" vertical="center"/>
    </xf>
    <xf numFmtId="166" fontId="3" fillId="2" borderId="6" xfId="0" applyNumberFormat="1" applyFont="1" applyFill="1" applyBorder="1" applyAlignment="1">
      <alignment horizontal="left" vertical="center"/>
    </xf>
    <xf numFmtId="0" fontId="3" fillId="2" borderId="5" xfId="0" applyFont="1" applyFill="1" applyBorder="1" applyAlignment="1">
      <alignment horizontal="left" vertical="center"/>
    </xf>
    <xf numFmtId="166" fontId="3" fillId="2" borderId="7" xfId="0" applyNumberFormat="1" applyFont="1" applyFill="1" applyBorder="1" applyAlignment="1">
      <alignment horizontal="left" vertical="center"/>
    </xf>
    <xf numFmtId="0" fontId="3" fillId="0" borderId="6" xfId="0" applyFont="1" applyFill="1" applyBorder="1" applyAlignment="1">
      <alignment horizontal="left" vertical="center"/>
    </xf>
    <xf numFmtId="166" fontId="3" fillId="0" borderId="6" xfId="0" applyNumberFormat="1" applyFont="1" applyFill="1" applyBorder="1" applyAlignment="1">
      <alignment horizontal="left" vertical="center"/>
    </xf>
    <xf numFmtId="1" fontId="3" fillId="2" borderId="4" xfId="4" applyNumberFormat="1" applyFont="1" applyFill="1" applyBorder="1" applyAlignment="1">
      <alignment horizontal="left" vertical="center" wrapText="1"/>
    </xf>
    <xf numFmtId="166" fontId="3" fillId="2" borderId="6" xfId="5" applyNumberFormat="1" applyFont="1" applyFill="1" applyBorder="1" applyAlignment="1">
      <alignment horizontal="left" vertical="center"/>
    </xf>
    <xf numFmtId="9" fontId="3" fillId="2" borderId="4" xfId="0" applyNumberFormat="1" applyFont="1" applyFill="1" applyBorder="1" applyAlignment="1">
      <alignment horizontal="left" vertical="center" wrapText="1"/>
    </xf>
    <xf numFmtId="166" fontId="3" fillId="2" borderId="3" xfId="5" applyNumberFormat="1" applyFont="1" applyFill="1" applyBorder="1" applyAlignment="1">
      <alignment horizontal="left" vertical="center"/>
    </xf>
    <xf numFmtId="0" fontId="3" fillId="2" borderId="5" xfId="0" applyFont="1" applyFill="1" applyBorder="1" applyAlignment="1">
      <alignment horizontal="left" vertical="center"/>
    </xf>
    <xf numFmtId="166" fontId="3" fillId="2" borderId="5" xfId="5" applyNumberFormat="1" applyFont="1" applyFill="1" applyBorder="1" applyAlignment="1">
      <alignment horizontal="left" vertical="center"/>
    </xf>
    <xf numFmtId="9" fontId="8" fillId="0" borderId="4" xfId="0" applyNumberFormat="1" applyFont="1" applyFill="1" applyBorder="1" applyAlignment="1">
      <alignment horizontal="left" vertical="center" wrapText="1"/>
    </xf>
    <xf numFmtId="0" fontId="2" fillId="4" borderId="3" xfId="0" applyFont="1" applyFill="1" applyBorder="1" applyAlignment="1">
      <alignment horizontal="left"/>
    </xf>
    <xf numFmtId="0" fontId="8" fillId="0" borderId="4" xfId="0" applyFont="1" applyBorder="1" applyAlignment="1">
      <alignment horizontal="left" vertical="center" wrapText="1"/>
    </xf>
    <xf numFmtId="0" fontId="3" fillId="4" borderId="0" xfId="0" applyFont="1" applyFill="1" applyAlignment="1">
      <alignment horizontal="left" vertical="center"/>
    </xf>
    <xf numFmtId="9" fontId="2" fillId="5" borderId="4" xfId="0" applyNumberFormat="1" applyFont="1" applyFill="1" applyBorder="1" applyAlignment="1">
      <alignment horizontal="left" vertical="center" wrapText="1"/>
    </xf>
    <xf numFmtId="0" fontId="3" fillId="2" borderId="0" xfId="0" applyFont="1" applyFill="1" applyAlignment="1">
      <alignment horizontal="left" vertical="center"/>
    </xf>
    <xf numFmtId="0" fontId="3" fillId="6" borderId="0" xfId="0" applyFont="1" applyFill="1" applyAlignment="1">
      <alignment horizontal="left" vertical="center"/>
    </xf>
    <xf numFmtId="0" fontId="3" fillId="5" borderId="0" xfId="0" applyFont="1" applyFill="1" applyAlignment="1">
      <alignment horizontal="left" vertical="center"/>
    </xf>
    <xf numFmtId="9" fontId="2" fillId="8" borderId="4" xfId="0" applyNumberFormat="1" applyFont="1" applyFill="1" applyBorder="1" applyAlignment="1">
      <alignment horizontal="left" vertical="center" wrapText="1"/>
    </xf>
    <xf numFmtId="0" fontId="3" fillId="8" borderId="3" xfId="0" applyFont="1" applyFill="1" applyBorder="1" applyAlignment="1">
      <alignment horizontal="left" vertical="center"/>
    </xf>
    <xf numFmtId="166" fontId="2" fillId="8" borderId="3" xfId="0" applyNumberFormat="1" applyFont="1" applyFill="1" applyBorder="1" applyAlignment="1">
      <alignment horizontal="left" vertical="center"/>
    </xf>
    <xf numFmtId="166" fontId="3" fillId="2" borderId="3" xfId="1" applyNumberFormat="1" applyFont="1" applyFill="1" applyBorder="1" applyAlignment="1">
      <alignment horizontal="left" vertical="center"/>
    </xf>
    <xf numFmtId="166" fontId="3" fillId="2" borderId="3" xfId="2" applyNumberFormat="1" applyFont="1" applyFill="1" applyBorder="1" applyAlignment="1">
      <alignment horizontal="left" vertical="center"/>
    </xf>
    <xf numFmtId="0" fontId="3" fillId="2" borderId="5" xfId="0" applyFont="1" applyFill="1" applyBorder="1" applyAlignment="1">
      <alignment horizontal="left" vertical="center" wrapText="1"/>
    </xf>
    <xf numFmtId="166" fontId="3" fillId="0" borderId="3" xfId="1" applyNumberFormat="1" applyFont="1" applyFill="1" applyBorder="1" applyAlignment="1">
      <alignment horizontal="left" vertical="center"/>
    </xf>
    <xf numFmtId="0" fontId="3" fillId="2" borderId="6"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6"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0" fillId="2" borderId="4" xfId="0" applyFont="1" applyFill="1" applyBorder="1" applyAlignment="1">
      <alignment horizontal="left" vertical="center" wrapText="1"/>
    </xf>
    <xf numFmtId="166" fontId="3" fillId="2" borderId="3" xfId="3" applyNumberFormat="1" applyFont="1" applyFill="1" applyBorder="1" applyAlignment="1">
      <alignment horizontal="left" vertical="center"/>
    </xf>
    <xf numFmtId="0" fontId="3" fillId="3" borderId="0" xfId="0" applyFont="1" applyFill="1" applyAlignment="1">
      <alignment horizontal="left"/>
    </xf>
    <xf numFmtId="4" fontId="3" fillId="2" borderId="4" xfId="0" applyNumberFormat="1" applyFont="1" applyFill="1" applyBorder="1" applyAlignment="1">
      <alignment horizontal="left" vertical="center" wrapText="1"/>
    </xf>
    <xf numFmtId="166" fontId="3" fillId="9" borderId="3" xfId="0" applyNumberFormat="1" applyFont="1" applyFill="1" applyBorder="1" applyAlignment="1">
      <alignment horizontal="left" vertical="center"/>
    </xf>
    <xf numFmtId="0" fontId="3" fillId="0" borderId="3" xfId="0" applyFont="1" applyFill="1" applyBorder="1" applyAlignment="1">
      <alignment horizontal="left"/>
    </xf>
    <xf numFmtId="0" fontId="3" fillId="10" borderId="3" xfId="0" applyFont="1" applyFill="1" applyBorder="1" applyAlignment="1">
      <alignment horizontal="left"/>
    </xf>
    <xf numFmtId="0" fontId="3" fillId="10" borderId="4" xfId="0" applyFont="1" applyFill="1" applyBorder="1" applyAlignment="1">
      <alignment horizontal="left" vertical="center" wrapText="1"/>
    </xf>
    <xf numFmtId="0" fontId="3" fillId="0" borderId="0" xfId="0" applyFont="1" applyFill="1" applyAlignment="1">
      <alignment horizontal="left" vertical="center"/>
    </xf>
    <xf numFmtId="0" fontId="3" fillId="0" borderId="4" xfId="4" applyFont="1" applyFill="1" applyBorder="1" applyAlignment="1">
      <alignment horizontal="left" vertical="center" wrapText="1"/>
    </xf>
    <xf numFmtId="0" fontId="3" fillId="2" borderId="4" xfId="7"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8" applyFont="1" applyFill="1" applyBorder="1" applyAlignment="1">
      <alignment horizontal="left" vertical="center" wrapText="1"/>
    </xf>
    <xf numFmtId="0" fontId="3" fillId="2" borderId="4" xfId="0" applyFont="1" applyFill="1" applyBorder="1" applyAlignment="1">
      <alignment horizontal="left" wrapText="1"/>
    </xf>
    <xf numFmtId="2" fontId="3" fillId="2" borderId="4" xfId="4" applyNumberFormat="1" applyFont="1" applyFill="1" applyBorder="1" applyAlignment="1" applyProtection="1">
      <alignment horizontal="left" vertical="center" wrapText="1"/>
      <protection locked="0"/>
    </xf>
    <xf numFmtId="0" fontId="13" fillId="2" borderId="0" xfId="0" applyFont="1" applyFill="1" applyAlignment="1">
      <alignment horizontal="left"/>
    </xf>
    <xf numFmtId="166" fontId="12" fillId="0" borderId="8" xfId="9" applyNumberFormat="1" applyFont="1" applyFill="1" applyBorder="1" applyAlignment="1">
      <alignment horizontal="left" vertical="center"/>
    </xf>
    <xf numFmtId="166" fontId="3" fillId="2" borderId="0" xfId="0" applyNumberFormat="1" applyFont="1" applyFill="1" applyAlignment="1">
      <alignment horizontal="left" vertical="center"/>
    </xf>
    <xf numFmtId="0" fontId="4" fillId="2" borderId="0" xfId="0" applyFont="1" applyFill="1" applyAlignment="1">
      <alignment horizontal="left" vertical="center"/>
    </xf>
    <xf numFmtId="0" fontId="4" fillId="0"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4" xfId="0" applyFont="1" applyBorder="1" applyAlignment="1">
      <alignment horizontal="left" vertical="center" wrapText="1"/>
    </xf>
    <xf numFmtId="9" fontId="3" fillId="0" borderId="4"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9" fontId="4" fillId="2" borderId="4" xfId="0" applyNumberFormat="1"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 xfId="4" applyFont="1" applyFill="1" applyBorder="1" applyAlignment="1">
      <alignment horizontal="left" vertical="center" wrapText="1"/>
    </xf>
    <xf numFmtId="0" fontId="4" fillId="2" borderId="4" xfId="4" applyFont="1" applyFill="1" applyBorder="1" applyAlignment="1">
      <alignment horizontal="left" vertical="center" wrapText="1"/>
    </xf>
    <xf numFmtId="0" fontId="3" fillId="2" borderId="4" xfId="4"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3" xfId="0" applyFont="1" applyFill="1" applyBorder="1" applyAlignment="1">
      <alignment horizontal="center" vertical="center" wrapText="1"/>
    </xf>
    <xf numFmtId="166" fontId="2" fillId="2" borderId="3" xfId="0" applyNumberFormat="1"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0" fontId="4" fillId="0" borderId="3" xfId="4"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49" fontId="8" fillId="7" borderId="8" xfId="0" applyNumberFormat="1" applyFont="1" applyFill="1" applyBorder="1" applyAlignment="1">
      <alignment horizontal="left" vertical="top" wrapText="1"/>
    </xf>
    <xf numFmtId="49" fontId="8" fillId="7" borderId="8" xfId="0" applyNumberFormat="1" applyFont="1" applyFill="1" applyBorder="1" applyAlignment="1">
      <alignment horizontal="left" vertical="center" wrapText="1"/>
    </xf>
    <xf numFmtId="0" fontId="3" fillId="8" borderId="3" xfId="0" applyFont="1" applyFill="1" applyBorder="1" applyAlignment="1">
      <alignment horizontal="left" vertical="center" wrapText="1"/>
    </xf>
    <xf numFmtId="49" fontId="11" fillId="2" borderId="8"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43" fontId="3" fillId="0" borderId="3" xfId="1" applyNumberFormat="1" applyFont="1" applyFill="1" applyBorder="1" applyAlignment="1">
      <alignment horizontal="left" vertical="center" wrapText="1"/>
    </xf>
    <xf numFmtId="49" fontId="12" fillId="7" borderId="8" xfId="0" applyNumberFormat="1" applyFont="1" applyFill="1" applyBorder="1" applyAlignment="1">
      <alignment horizontal="left" wrapText="1"/>
    </xf>
    <xf numFmtId="0" fontId="3" fillId="2" borderId="0" xfId="0" applyFont="1" applyFill="1" applyAlignment="1">
      <alignment horizontal="left"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xf>
    <xf numFmtId="165" fontId="2" fillId="2" borderId="2" xfId="0" applyNumberFormat="1"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6" xfId="0" applyFont="1" applyFill="1" applyBorder="1" applyAlignment="1">
      <alignment horizontal="left" vertical="center" wrapText="1"/>
    </xf>
    <xf numFmtId="166" fontId="2" fillId="6" borderId="5" xfId="0" applyNumberFormat="1" applyFont="1" applyFill="1" applyBorder="1" applyAlignment="1">
      <alignment horizontal="left" vertical="center"/>
    </xf>
    <xf numFmtId="166" fontId="2" fillId="6" borderId="6" xfId="0" applyNumberFormat="1" applyFont="1" applyFill="1" applyBorder="1" applyAlignment="1">
      <alignment horizontal="left" vertical="center"/>
    </xf>
    <xf numFmtId="0" fontId="4" fillId="2" borderId="5" xfId="4" applyFont="1" applyFill="1" applyBorder="1" applyAlignment="1">
      <alignment horizontal="left" vertical="center" wrapText="1"/>
    </xf>
    <xf numFmtId="0" fontId="4" fillId="2" borderId="6" xfId="4"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3" fillId="0" borderId="3" xfId="0" applyFont="1" applyFill="1" applyBorder="1" applyAlignment="1">
      <alignment horizontal="left" vertical="center"/>
    </xf>
    <xf numFmtId="0" fontId="4" fillId="2" borderId="4" xfId="0" applyFont="1" applyFill="1" applyBorder="1" applyAlignment="1">
      <alignment horizontal="left" vertical="center" wrapText="1"/>
    </xf>
    <xf numFmtId="0" fontId="3" fillId="2" borderId="3" xfId="0" applyFont="1" applyFill="1" applyBorder="1" applyAlignment="1">
      <alignment horizontal="left" vertical="center"/>
    </xf>
    <xf numFmtId="9" fontId="3" fillId="0" borderId="4" xfId="0" applyNumberFormat="1"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0" borderId="4" xfId="0" applyFont="1" applyBorder="1" applyAlignment="1">
      <alignment horizontal="left" vertical="center" wrapText="1"/>
    </xf>
    <xf numFmtId="0" fontId="3" fillId="0" borderId="4" xfId="0" applyFont="1" applyFill="1" applyBorder="1" applyAlignment="1">
      <alignment horizontal="left" vertical="center" wrapText="1"/>
    </xf>
    <xf numFmtId="9" fontId="4" fillId="2" borderId="4" xfId="0" applyNumberFormat="1" applyFont="1" applyFill="1" applyBorder="1" applyAlignment="1">
      <alignment horizontal="left" vertical="center" wrapText="1"/>
    </xf>
    <xf numFmtId="169" fontId="3" fillId="2" borderId="4" xfId="1" applyNumberFormat="1" applyFont="1" applyFill="1" applyBorder="1" applyAlignment="1">
      <alignment horizontal="left" vertical="center" wrapText="1"/>
    </xf>
    <xf numFmtId="169" fontId="4" fillId="2" borderId="4" xfId="1" applyNumberFormat="1" applyFont="1" applyFill="1" applyBorder="1" applyAlignment="1">
      <alignment horizontal="left" vertical="center" wrapText="1"/>
    </xf>
    <xf numFmtId="0" fontId="3" fillId="2" borderId="3" xfId="0" applyFont="1" applyFill="1" applyBorder="1" applyAlignment="1">
      <alignment horizontal="left"/>
    </xf>
    <xf numFmtId="0" fontId="3" fillId="2" borderId="4" xfId="4" applyFont="1" applyFill="1" applyBorder="1" applyAlignment="1">
      <alignment horizontal="left" vertical="center" wrapText="1"/>
    </xf>
    <xf numFmtId="0" fontId="4" fillId="2" borderId="4" xfId="4" applyFont="1" applyFill="1" applyBorder="1" applyAlignment="1">
      <alignment horizontal="left" vertical="center" wrapText="1"/>
    </xf>
    <xf numFmtId="166" fontId="5" fillId="2" borderId="3" xfId="0" applyNumberFormat="1" applyFont="1" applyFill="1" applyBorder="1" applyAlignment="1">
      <alignment horizontal="left" vertical="center"/>
    </xf>
  </cellXfs>
  <cellStyles count="13">
    <cellStyle name="Millares" xfId="1" builtinId="3"/>
    <cellStyle name="Millares 10" xfId="10"/>
    <cellStyle name="Millares 19 2" xfId="5"/>
    <cellStyle name="Millares 5 2 2" xfId="7"/>
    <cellStyle name="Millares 8 4" xfId="11"/>
    <cellStyle name="Moneda" xfId="2" builtinId="4"/>
    <cellStyle name="Moneda [0]" xfId="3" builtinId="7"/>
    <cellStyle name="Moneda [0] 6" xfId="12"/>
    <cellStyle name="Normal" xfId="0" builtinId="0"/>
    <cellStyle name="Normal 2" xfId="9"/>
    <cellStyle name="Normal 2 2 2" xfId="4"/>
    <cellStyle name="Normal 3 2" xfId="6"/>
    <cellStyle name="Normal 4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5"/>
  <sheetViews>
    <sheetView tabSelected="1" topLeftCell="A2" zoomScale="70" zoomScaleNormal="70" workbookViewId="0">
      <pane ySplit="1" topLeftCell="A3" activePane="bottomLeft" state="frozen"/>
      <selection activeCell="A2" sqref="A2"/>
      <selection pane="bottomLeft" activeCell="E2" sqref="E2"/>
    </sheetView>
  </sheetViews>
  <sheetFormatPr baseColWidth="10" defaultColWidth="10.85546875" defaultRowHeight="16.5"/>
  <cols>
    <col min="1" max="1" width="24.140625" style="3" customWidth="1"/>
    <col min="2" max="2" width="74.140625" style="119" customWidth="1"/>
    <col min="3" max="3" width="30.85546875" style="136" customWidth="1"/>
    <col min="4" max="4" width="36.140625" style="105" bestFit="1" customWidth="1"/>
    <col min="5" max="5" width="52.5703125" style="106" customWidth="1"/>
    <col min="6" max="16384" width="10.85546875" style="1"/>
  </cols>
  <sheetData>
    <row r="1" spans="1:5">
      <c r="A1" s="137" t="s">
        <v>0</v>
      </c>
      <c r="B1" s="138"/>
      <c r="C1" s="139"/>
      <c r="D1" s="140"/>
      <c r="E1" s="2"/>
    </row>
    <row r="2" spans="1:5" s="7" customFormat="1" ht="33">
      <c r="A2" s="3" t="s">
        <v>1</v>
      </c>
      <c r="B2" s="4" t="s">
        <v>2</v>
      </c>
      <c r="C2" s="120" t="s">
        <v>3</v>
      </c>
      <c r="D2" s="6" t="s">
        <v>4</v>
      </c>
      <c r="E2" s="5" t="s">
        <v>5</v>
      </c>
    </row>
    <row r="3" spans="1:5" s="10" customFormat="1">
      <c r="A3" s="8" t="s">
        <v>6</v>
      </c>
      <c r="B3" s="4" t="s">
        <v>7</v>
      </c>
      <c r="C3" s="121">
        <f>450432473853.95+12364561194.75-7698340.26+5349657667.95</f>
        <v>468138994376.39001</v>
      </c>
      <c r="D3" s="9">
        <f>+D4+D239+D290+D339+D381</f>
        <v>468138994376.38818</v>
      </c>
      <c r="E3" s="164">
        <f>+C3-D3</f>
        <v>1.8310546875E-3</v>
      </c>
    </row>
    <row r="4" spans="1:5" s="15" customFormat="1">
      <c r="A4" s="11" t="s">
        <v>8</v>
      </c>
      <c r="B4" s="12" t="s">
        <v>9</v>
      </c>
      <c r="C4" s="122"/>
      <c r="D4" s="13">
        <f>+D5+D62+D147+D181+D212+D232</f>
        <v>442152945922.06818</v>
      </c>
      <c r="E4" s="14"/>
    </row>
    <row r="5" spans="1:5" s="21" customFormat="1">
      <c r="A5" s="16" t="s">
        <v>10</v>
      </c>
      <c r="B5" s="17" t="s">
        <v>11</v>
      </c>
      <c r="C5" s="123"/>
      <c r="D5" s="19">
        <f>+D6+D31+D38+D57</f>
        <v>393672812064.74017</v>
      </c>
      <c r="E5" s="20"/>
    </row>
    <row r="6" spans="1:5">
      <c r="A6" s="22" t="s">
        <v>12</v>
      </c>
      <c r="B6" s="23" t="s">
        <v>13</v>
      </c>
      <c r="C6" s="124"/>
      <c r="D6" s="25">
        <f>+D7+D13+D25+D28</f>
        <v>14841830941.200001</v>
      </c>
      <c r="E6" s="26"/>
    </row>
    <row r="7" spans="1:5" s="31" customFormat="1">
      <c r="A7" s="27" t="s">
        <v>14</v>
      </c>
      <c r="B7" s="109" t="s">
        <v>15</v>
      </c>
      <c r="C7" s="125"/>
      <c r="D7" s="29">
        <f>SUM(D8:D12)</f>
        <v>6102407723.1999998</v>
      </c>
      <c r="E7" s="30"/>
    </row>
    <row r="8" spans="1:5" s="36" customFormat="1" ht="25.5">
      <c r="A8" s="32" t="s">
        <v>16</v>
      </c>
      <c r="B8" s="33" t="s">
        <v>17</v>
      </c>
      <c r="C8" s="126" t="s">
        <v>18</v>
      </c>
      <c r="D8" s="34">
        <v>4095621821</v>
      </c>
      <c r="E8" s="35" t="s">
        <v>19</v>
      </c>
    </row>
    <row r="9" spans="1:5" s="36" customFormat="1" ht="51">
      <c r="A9" s="32" t="s">
        <v>16</v>
      </c>
      <c r="B9" s="33" t="s">
        <v>20</v>
      </c>
      <c r="C9" s="126" t="s">
        <v>18</v>
      </c>
      <c r="D9" s="34">
        <v>1900000000</v>
      </c>
      <c r="E9" s="35" t="s">
        <v>19</v>
      </c>
    </row>
    <row r="10" spans="1:5" s="36" customFormat="1" ht="51">
      <c r="A10" s="32" t="s">
        <v>16</v>
      </c>
      <c r="B10" s="33" t="s">
        <v>21</v>
      </c>
      <c r="C10" s="126" t="s">
        <v>22</v>
      </c>
      <c r="D10" s="34">
        <v>5000000</v>
      </c>
      <c r="E10" s="35" t="s">
        <v>19</v>
      </c>
    </row>
    <row r="11" spans="1:5" s="36" customFormat="1" ht="60.75" customHeight="1">
      <c r="A11" s="32" t="s">
        <v>16</v>
      </c>
      <c r="B11" s="33" t="s">
        <v>23</v>
      </c>
      <c r="C11" s="126" t="s">
        <v>22</v>
      </c>
      <c r="D11" s="34">
        <v>4055688.95</v>
      </c>
      <c r="E11" s="35" t="s">
        <v>19</v>
      </c>
    </row>
    <row r="12" spans="1:5" s="36" customFormat="1" ht="57.75" customHeight="1">
      <c r="A12" s="32" t="s">
        <v>16</v>
      </c>
      <c r="B12" s="33" t="s">
        <v>24</v>
      </c>
      <c r="C12" s="107" t="s">
        <v>390</v>
      </c>
      <c r="D12" s="37">
        <v>97730213.25</v>
      </c>
      <c r="E12" s="35" t="s">
        <v>19</v>
      </c>
    </row>
    <row r="13" spans="1:5" s="40" customFormat="1">
      <c r="A13" s="141" t="s">
        <v>14</v>
      </c>
      <c r="B13" s="142" t="s">
        <v>25</v>
      </c>
      <c r="C13" s="143"/>
      <c r="D13" s="145">
        <f>SUM(D15:D24)</f>
        <v>7698277178</v>
      </c>
      <c r="E13" s="39"/>
    </row>
    <row r="14" spans="1:5" s="40" customFormat="1">
      <c r="A14" s="141"/>
      <c r="B14" s="142"/>
      <c r="C14" s="144"/>
      <c r="D14" s="146"/>
      <c r="E14" s="41"/>
    </row>
    <row r="15" spans="1:5" s="36" customFormat="1" ht="38.25">
      <c r="A15" s="32" t="s">
        <v>16</v>
      </c>
      <c r="B15" s="33" t="s">
        <v>26</v>
      </c>
      <c r="C15" s="126" t="s">
        <v>18</v>
      </c>
      <c r="D15" s="34">
        <v>1976524838</v>
      </c>
      <c r="E15" s="35" t="s">
        <v>19</v>
      </c>
    </row>
    <row r="16" spans="1:5" s="36" customFormat="1" ht="38.25">
      <c r="A16" s="32" t="s">
        <v>16</v>
      </c>
      <c r="B16" s="33" t="s">
        <v>27</v>
      </c>
      <c r="C16" s="126" t="s">
        <v>18</v>
      </c>
      <c r="D16" s="34">
        <v>723613201</v>
      </c>
      <c r="E16" s="35" t="s">
        <v>19</v>
      </c>
    </row>
    <row r="17" spans="1:5" s="36" customFormat="1" ht="38.25">
      <c r="A17" s="32" t="s">
        <v>16</v>
      </c>
      <c r="B17" s="33" t="s">
        <v>28</v>
      </c>
      <c r="C17" s="126" t="s">
        <v>18</v>
      </c>
      <c r="D17" s="34">
        <v>1226265949</v>
      </c>
      <c r="E17" s="35" t="s">
        <v>19</v>
      </c>
    </row>
    <row r="18" spans="1:5" s="36" customFormat="1" ht="38.25">
      <c r="A18" s="32" t="s">
        <v>16</v>
      </c>
      <c r="B18" s="33" t="s">
        <v>29</v>
      </c>
      <c r="C18" s="126" t="s">
        <v>18</v>
      </c>
      <c r="D18" s="34">
        <v>1254645964</v>
      </c>
      <c r="E18" s="35" t="s">
        <v>19</v>
      </c>
    </row>
    <row r="19" spans="1:5" s="36" customFormat="1" ht="38.25">
      <c r="A19" s="32" t="s">
        <v>16</v>
      </c>
      <c r="B19" s="33" t="s">
        <v>30</v>
      </c>
      <c r="C19" s="126" t="s">
        <v>18</v>
      </c>
      <c r="D19" s="34">
        <v>711004383</v>
      </c>
      <c r="E19" s="35" t="s">
        <v>19</v>
      </c>
    </row>
    <row r="20" spans="1:5" s="36" customFormat="1" ht="38.25">
      <c r="A20" s="32" t="s">
        <v>16</v>
      </c>
      <c r="B20" s="33" t="s">
        <v>31</v>
      </c>
      <c r="C20" s="126" t="s">
        <v>18</v>
      </c>
      <c r="D20" s="34">
        <v>929931401</v>
      </c>
      <c r="E20" s="35" t="s">
        <v>19</v>
      </c>
    </row>
    <row r="21" spans="1:5" s="36" customFormat="1" ht="38.25">
      <c r="A21" s="32" t="s">
        <v>16</v>
      </c>
      <c r="B21" s="33" t="s">
        <v>32</v>
      </c>
      <c r="C21" s="126" t="s">
        <v>18</v>
      </c>
      <c r="D21" s="34">
        <v>497314059</v>
      </c>
      <c r="E21" s="35" t="s">
        <v>19</v>
      </c>
    </row>
    <row r="22" spans="1:5" s="36" customFormat="1" ht="38.25">
      <c r="A22" s="32" t="s">
        <v>16</v>
      </c>
      <c r="B22" s="33" t="s">
        <v>33</v>
      </c>
      <c r="C22" s="126" t="s">
        <v>18</v>
      </c>
      <c r="D22" s="34">
        <v>283977383</v>
      </c>
      <c r="E22" s="35" t="s">
        <v>19</v>
      </c>
    </row>
    <row r="23" spans="1:5" s="36" customFormat="1" ht="25.5">
      <c r="A23" s="32" t="s">
        <v>16</v>
      </c>
      <c r="B23" s="110" t="s">
        <v>34</v>
      </c>
      <c r="C23" s="107" t="s">
        <v>35</v>
      </c>
      <c r="D23" s="34">
        <v>60000000</v>
      </c>
      <c r="E23" s="35" t="s">
        <v>19</v>
      </c>
    </row>
    <row r="24" spans="1:5" s="36" customFormat="1" ht="25.5">
      <c r="A24" s="32" t="s">
        <v>16</v>
      </c>
      <c r="B24" s="110" t="s">
        <v>36</v>
      </c>
      <c r="C24" s="107" t="s">
        <v>35</v>
      </c>
      <c r="D24" s="34">
        <v>35000000</v>
      </c>
      <c r="E24" s="35" t="s">
        <v>19</v>
      </c>
    </row>
    <row r="25" spans="1:5" s="40" customFormat="1">
      <c r="A25" s="27" t="s">
        <v>14</v>
      </c>
      <c r="B25" s="109" t="s">
        <v>37</v>
      </c>
      <c r="C25" s="86"/>
      <c r="D25" s="29">
        <f>+D26+D27</f>
        <v>941146040</v>
      </c>
      <c r="E25" s="42"/>
    </row>
    <row r="26" spans="1:5" s="36" customFormat="1" ht="38.25">
      <c r="A26" s="32" t="s">
        <v>16</v>
      </c>
      <c r="B26" s="111" t="s">
        <v>38</v>
      </c>
      <c r="C26" s="126" t="s">
        <v>18</v>
      </c>
      <c r="D26" s="34">
        <v>841212691</v>
      </c>
      <c r="E26" s="35" t="s">
        <v>19</v>
      </c>
    </row>
    <row r="27" spans="1:5" s="36" customFormat="1" ht="38.25">
      <c r="A27" s="32" t="s">
        <v>16</v>
      </c>
      <c r="B27" s="43" t="s">
        <v>39</v>
      </c>
      <c r="C27" s="126" t="s">
        <v>18</v>
      </c>
      <c r="D27" s="34">
        <v>99933349</v>
      </c>
      <c r="E27" s="35" t="s">
        <v>19</v>
      </c>
    </row>
    <row r="28" spans="1:5" s="40" customFormat="1">
      <c r="A28" s="44" t="s">
        <v>14</v>
      </c>
      <c r="B28" s="109" t="s">
        <v>40</v>
      </c>
      <c r="C28" s="86"/>
      <c r="D28" s="29">
        <f>+D29+D30</f>
        <v>100000000</v>
      </c>
      <c r="E28" s="42"/>
    </row>
    <row r="29" spans="1:5" s="36" customFormat="1" ht="51">
      <c r="A29" s="151" t="s">
        <v>16</v>
      </c>
      <c r="B29" s="156" t="s">
        <v>41</v>
      </c>
      <c r="C29" s="126" t="s">
        <v>42</v>
      </c>
      <c r="D29" s="34">
        <v>18904106.760000002</v>
      </c>
      <c r="E29" s="45" t="s">
        <v>19</v>
      </c>
    </row>
    <row r="30" spans="1:5" s="36" customFormat="1" ht="25.5">
      <c r="A30" s="151"/>
      <c r="B30" s="156"/>
      <c r="C30" s="126" t="s">
        <v>43</v>
      </c>
      <c r="D30" s="34">
        <v>81095893.239999995</v>
      </c>
      <c r="E30" s="45" t="s">
        <v>19</v>
      </c>
    </row>
    <row r="31" spans="1:5">
      <c r="A31" s="46" t="s">
        <v>12</v>
      </c>
      <c r="B31" s="23" t="s">
        <v>44</v>
      </c>
      <c r="C31" s="124"/>
      <c r="D31" s="25">
        <f>+D32</f>
        <v>1509505972.0599999</v>
      </c>
      <c r="E31" s="26"/>
    </row>
    <row r="32" spans="1:5" s="31" customFormat="1" ht="33">
      <c r="A32" s="27" t="s">
        <v>14</v>
      </c>
      <c r="B32" s="109" t="s">
        <v>45</v>
      </c>
      <c r="C32" s="125"/>
      <c r="D32" s="29">
        <f>SUM(D33:D37)</f>
        <v>1509505972.0599999</v>
      </c>
      <c r="E32" s="30"/>
    </row>
    <row r="33" spans="1:5" ht="25.5">
      <c r="A33" s="32" t="s">
        <v>16</v>
      </c>
      <c r="B33" s="111" t="s">
        <v>46</v>
      </c>
      <c r="C33" s="107" t="s">
        <v>35</v>
      </c>
      <c r="D33" s="48">
        <v>10000000</v>
      </c>
      <c r="E33" s="35" t="s">
        <v>19</v>
      </c>
    </row>
    <row r="34" spans="1:5" ht="25.5">
      <c r="A34" s="32" t="s">
        <v>16</v>
      </c>
      <c r="B34" s="111" t="s">
        <v>47</v>
      </c>
      <c r="C34" s="107" t="s">
        <v>35</v>
      </c>
      <c r="D34" s="48">
        <v>50000000</v>
      </c>
      <c r="E34" s="35" t="s">
        <v>19</v>
      </c>
    </row>
    <row r="35" spans="1:5" ht="38.25">
      <c r="A35" s="32" t="s">
        <v>16</v>
      </c>
      <c r="B35" s="111" t="s">
        <v>48</v>
      </c>
      <c r="C35" s="126" t="s">
        <v>49</v>
      </c>
      <c r="D35" s="34">
        <v>108030972.54000001</v>
      </c>
      <c r="E35" s="35" t="s">
        <v>19</v>
      </c>
    </row>
    <row r="36" spans="1:5" ht="38.25">
      <c r="A36" s="32" t="s">
        <v>16</v>
      </c>
      <c r="B36" s="111" t="s">
        <v>50</v>
      </c>
      <c r="C36" s="126" t="s">
        <v>18</v>
      </c>
      <c r="D36" s="34">
        <v>1241474999.52</v>
      </c>
      <c r="E36" s="35" t="s">
        <v>19</v>
      </c>
    </row>
    <row r="37" spans="1:5" s="36" customFormat="1" ht="38.25">
      <c r="A37" s="32" t="s">
        <v>16</v>
      </c>
      <c r="B37" s="43" t="s">
        <v>51</v>
      </c>
      <c r="C37" s="107" t="s">
        <v>35</v>
      </c>
      <c r="D37" s="34">
        <v>100000000</v>
      </c>
      <c r="E37" s="35" t="s">
        <v>19</v>
      </c>
    </row>
    <row r="38" spans="1:5">
      <c r="A38" s="46" t="s">
        <v>12</v>
      </c>
      <c r="B38" s="23" t="s">
        <v>52</v>
      </c>
      <c r="C38" s="85"/>
      <c r="D38" s="25">
        <f>+D39+D55</f>
        <v>377241475151.48016</v>
      </c>
      <c r="E38" s="50"/>
    </row>
    <row r="39" spans="1:5" s="31" customFormat="1">
      <c r="A39" s="27" t="s">
        <v>14</v>
      </c>
      <c r="B39" s="109" t="s">
        <v>53</v>
      </c>
      <c r="C39" s="125"/>
      <c r="D39" s="29">
        <f>SUM(D40:D54)</f>
        <v>377226475151.48016</v>
      </c>
      <c r="E39" s="30"/>
    </row>
    <row r="40" spans="1:5" s="36" customFormat="1" ht="25.5">
      <c r="A40" s="151" t="s">
        <v>16</v>
      </c>
      <c r="B40" s="152" t="s">
        <v>54</v>
      </c>
      <c r="C40" s="126" t="s">
        <v>18</v>
      </c>
      <c r="D40" s="34">
        <v>360115963845.87018</v>
      </c>
      <c r="E40" s="45" t="s">
        <v>19</v>
      </c>
    </row>
    <row r="41" spans="1:5" s="36" customFormat="1" ht="25.5">
      <c r="A41" s="151"/>
      <c r="B41" s="152"/>
      <c r="C41" s="126" t="s">
        <v>55</v>
      </c>
      <c r="D41" s="34">
        <v>1721556350</v>
      </c>
      <c r="E41" s="45" t="s">
        <v>19</v>
      </c>
    </row>
    <row r="42" spans="1:5" s="36" customFormat="1">
      <c r="A42" s="151"/>
      <c r="B42" s="152"/>
      <c r="C42" s="107" t="s">
        <v>35</v>
      </c>
      <c r="D42" s="34">
        <v>500000000</v>
      </c>
      <c r="E42" s="45" t="s">
        <v>19</v>
      </c>
    </row>
    <row r="43" spans="1:5" s="36" customFormat="1" ht="25.5">
      <c r="A43" s="151"/>
      <c r="B43" s="152"/>
      <c r="C43" s="126" t="s">
        <v>43</v>
      </c>
      <c r="D43" s="34">
        <v>100000000</v>
      </c>
      <c r="E43" s="45" t="s">
        <v>19</v>
      </c>
    </row>
    <row r="44" spans="1:5" s="36" customFormat="1" ht="51">
      <c r="A44" s="151"/>
      <c r="B44" s="152"/>
      <c r="C44" s="126" t="s">
        <v>56</v>
      </c>
      <c r="D44" s="34">
        <v>70500000</v>
      </c>
      <c r="E44" s="45" t="s">
        <v>19</v>
      </c>
    </row>
    <row r="45" spans="1:5" s="36" customFormat="1" ht="51">
      <c r="A45" s="32" t="s">
        <v>16</v>
      </c>
      <c r="B45" s="33" t="s">
        <v>20</v>
      </c>
      <c r="C45" s="126" t="s">
        <v>18</v>
      </c>
      <c r="D45" s="34">
        <v>7848343064.4099998</v>
      </c>
      <c r="E45" s="35" t="s">
        <v>19</v>
      </c>
    </row>
    <row r="46" spans="1:5" s="36" customFormat="1" ht="25.5">
      <c r="A46" s="32" t="s">
        <v>16</v>
      </c>
      <c r="B46" s="111" t="s">
        <v>57</v>
      </c>
      <c r="C46" s="126" t="s">
        <v>18</v>
      </c>
      <c r="D46" s="34">
        <v>5941111891.1999998</v>
      </c>
      <c r="E46" s="35" t="s">
        <v>19</v>
      </c>
    </row>
    <row r="47" spans="1:5" s="36" customFormat="1" ht="25.5">
      <c r="A47" s="32" t="s">
        <v>16</v>
      </c>
      <c r="B47" s="111" t="s">
        <v>58</v>
      </c>
      <c r="C47" s="126" t="s">
        <v>18</v>
      </c>
      <c r="D47" s="34">
        <v>264000000</v>
      </c>
      <c r="E47" s="35" t="s">
        <v>19</v>
      </c>
    </row>
    <row r="48" spans="1:5" s="36" customFormat="1" ht="38.25">
      <c r="A48" s="32" t="s">
        <v>16</v>
      </c>
      <c r="B48" s="111" t="s">
        <v>59</v>
      </c>
      <c r="C48" s="126" t="s">
        <v>18</v>
      </c>
      <c r="D48" s="34">
        <v>200000000</v>
      </c>
      <c r="E48" s="35" t="s">
        <v>19</v>
      </c>
    </row>
    <row r="49" spans="1:5" s="36" customFormat="1" ht="51">
      <c r="A49" s="32" t="s">
        <v>16</v>
      </c>
      <c r="B49" s="111" t="s">
        <v>60</v>
      </c>
      <c r="C49" s="107" t="s">
        <v>35</v>
      </c>
      <c r="D49" s="34">
        <v>80000000</v>
      </c>
      <c r="E49" s="35" t="s">
        <v>19</v>
      </c>
    </row>
    <row r="50" spans="1:5" s="36" customFormat="1" ht="25.5">
      <c r="A50" s="32" t="s">
        <v>16</v>
      </c>
      <c r="B50" s="111" t="s">
        <v>61</v>
      </c>
      <c r="C50" s="107" t="s">
        <v>35</v>
      </c>
      <c r="D50" s="34">
        <v>75000000</v>
      </c>
      <c r="E50" s="35" t="s">
        <v>19</v>
      </c>
    </row>
    <row r="51" spans="1:5" ht="25.5">
      <c r="A51" s="32" t="s">
        <v>16</v>
      </c>
      <c r="B51" s="111" t="s">
        <v>62</v>
      </c>
      <c r="C51" s="107" t="s">
        <v>35</v>
      </c>
      <c r="D51" s="34">
        <v>50000000</v>
      </c>
      <c r="E51" s="35" t="s">
        <v>19</v>
      </c>
    </row>
    <row r="52" spans="1:5" ht="38.25">
      <c r="A52" s="32" t="s">
        <v>16</v>
      </c>
      <c r="B52" s="111" t="s">
        <v>63</v>
      </c>
      <c r="C52" s="99" t="s">
        <v>35</v>
      </c>
      <c r="D52" s="48">
        <v>40000000</v>
      </c>
      <c r="E52" s="35" t="s">
        <v>19</v>
      </c>
    </row>
    <row r="53" spans="1:5" ht="38.25">
      <c r="A53" s="32" t="s">
        <v>16</v>
      </c>
      <c r="B53" s="111" t="s">
        <v>64</v>
      </c>
      <c r="C53" s="126" t="s">
        <v>18</v>
      </c>
      <c r="D53" s="48">
        <v>120000000</v>
      </c>
      <c r="E53" s="35" t="s">
        <v>19</v>
      </c>
    </row>
    <row r="54" spans="1:5" ht="25.5">
      <c r="A54" s="32" t="s">
        <v>16</v>
      </c>
      <c r="B54" s="111" t="s">
        <v>65</v>
      </c>
      <c r="C54" s="126" t="s">
        <v>18</v>
      </c>
      <c r="D54" s="48">
        <v>100000000</v>
      </c>
      <c r="E54" s="35" t="s">
        <v>19</v>
      </c>
    </row>
    <row r="55" spans="1:5" s="40" customFormat="1">
      <c r="A55" s="27" t="s">
        <v>14</v>
      </c>
      <c r="B55" s="51" t="s">
        <v>66</v>
      </c>
      <c r="C55" s="86"/>
      <c r="D55" s="29">
        <f>+D56</f>
        <v>15000000</v>
      </c>
      <c r="E55" s="42"/>
    </row>
    <row r="56" spans="1:5" ht="25.5">
      <c r="A56" s="52" t="s">
        <v>16</v>
      </c>
      <c r="B56" s="117" t="s">
        <v>67</v>
      </c>
      <c r="C56" s="126" t="s">
        <v>18</v>
      </c>
      <c r="D56" s="48">
        <v>15000000</v>
      </c>
      <c r="E56" s="35" t="s">
        <v>19</v>
      </c>
    </row>
    <row r="57" spans="1:5">
      <c r="A57" s="46" t="s">
        <v>12</v>
      </c>
      <c r="B57" s="23" t="s">
        <v>68</v>
      </c>
      <c r="C57" s="124"/>
      <c r="D57" s="25">
        <f>+D58+D60</f>
        <v>80000000</v>
      </c>
      <c r="E57" s="26"/>
    </row>
    <row r="58" spans="1:5" s="31" customFormat="1" ht="33">
      <c r="A58" s="27" t="s">
        <v>14</v>
      </c>
      <c r="B58" s="109" t="s">
        <v>69</v>
      </c>
      <c r="C58" s="125"/>
      <c r="D58" s="29">
        <f>+D59</f>
        <v>40000000</v>
      </c>
      <c r="E58" s="30"/>
    </row>
    <row r="59" spans="1:5" ht="25.5">
      <c r="A59" s="52" t="s">
        <v>16</v>
      </c>
      <c r="B59" s="111" t="s">
        <v>70</v>
      </c>
      <c r="C59" s="108" t="s">
        <v>43</v>
      </c>
      <c r="D59" s="54">
        <v>40000000</v>
      </c>
      <c r="E59" s="35" t="s">
        <v>19</v>
      </c>
    </row>
    <row r="60" spans="1:5" s="31" customFormat="1">
      <c r="A60" s="27" t="s">
        <v>14</v>
      </c>
      <c r="B60" s="109" t="s">
        <v>71</v>
      </c>
      <c r="C60" s="125"/>
      <c r="D60" s="29">
        <f>+D61</f>
        <v>40000000</v>
      </c>
      <c r="E60" s="30"/>
    </row>
    <row r="61" spans="1:5" ht="25.5">
      <c r="A61" s="52" t="s">
        <v>16</v>
      </c>
      <c r="B61" s="111" t="s">
        <v>72</v>
      </c>
      <c r="C61" s="108" t="s">
        <v>43</v>
      </c>
      <c r="D61" s="54">
        <v>40000000</v>
      </c>
      <c r="E61" s="35" t="s">
        <v>19</v>
      </c>
    </row>
    <row r="62" spans="1:5" s="21" customFormat="1">
      <c r="A62" s="16" t="s">
        <v>10</v>
      </c>
      <c r="B62" s="17" t="s">
        <v>73</v>
      </c>
      <c r="C62" s="123"/>
      <c r="D62" s="19">
        <f>+D63+D92+D96+D111</f>
        <v>36556666589.789993</v>
      </c>
      <c r="E62" s="18"/>
    </row>
    <row r="63" spans="1:5">
      <c r="A63" s="22" t="s">
        <v>12</v>
      </c>
      <c r="B63" s="23" t="s">
        <v>74</v>
      </c>
      <c r="C63" s="85"/>
      <c r="D63" s="25">
        <f>+D64+D69+D72+D76+D79+D81+D84</f>
        <v>5267910302.5</v>
      </c>
      <c r="E63" s="22"/>
    </row>
    <row r="64" spans="1:5" s="31" customFormat="1">
      <c r="A64" s="27" t="s">
        <v>14</v>
      </c>
      <c r="B64" s="55" t="s">
        <v>75</v>
      </c>
      <c r="C64" s="86"/>
      <c r="D64" s="29">
        <f>SUM(D65:D68)</f>
        <v>462249320</v>
      </c>
      <c r="E64" s="27"/>
    </row>
    <row r="65" spans="1:5">
      <c r="A65" s="153" t="s">
        <v>16</v>
      </c>
      <c r="B65" s="157" t="s">
        <v>76</v>
      </c>
      <c r="C65" s="83" t="s">
        <v>77</v>
      </c>
      <c r="D65" s="57">
        <v>115562330</v>
      </c>
      <c r="E65" s="58" t="s">
        <v>73</v>
      </c>
    </row>
    <row r="66" spans="1:5">
      <c r="A66" s="153"/>
      <c r="B66" s="157"/>
      <c r="C66" s="83" t="s">
        <v>77</v>
      </c>
      <c r="D66" s="57">
        <v>115562330</v>
      </c>
      <c r="E66" s="58" t="s">
        <v>73</v>
      </c>
    </row>
    <row r="67" spans="1:5">
      <c r="A67" s="153"/>
      <c r="B67" s="157"/>
      <c r="C67" s="83" t="s">
        <v>77</v>
      </c>
      <c r="D67" s="57">
        <v>115562330</v>
      </c>
      <c r="E67" s="58" t="s">
        <v>73</v>
      </c>
    </row>
    <row r="68" spans="1:5">
      <c r="A68" s="153"/>
      <c r="B68" s="157"/>
      <c r="C68" s="83" t="s">
        <v>77</v>
      </c>
      <c r="D68" s="57">
        <v>115562330</v>
      </c>
      <c r="E68" s="58" t="s">
        <v>73</v>
      </c>
    </row>
    <row r="69" spans="1:5" s="31" customFormat="1">
      <c r="A69" s="27" t="s">
        <v>14</v>
      </c>
      <c r="B69" s="55" t="s">
        <v>78</v>
      </c>
      <c r="C69" s="86"/>
      <c r="D69" s="29">
        <f>SUM(D70:D71)</f>
        <v>444249320</v>
      </c>
      <c r="E69" s="27"/>
    </row>
    <row r="70" spans="1:5">
      <c r="A70" s="153" t="s">
        <v>16</v>
      </c>
      <c r="B70" s="154" t="s">
        <v>79</v>
      </c>
      <c r="C70" s="83" t="s">
        <v>77</v>
      </c>
      <c r="D70" s="57">
        <v>222124660</v>
      </c>
      <c r="E70" s="58" t="s">
        <v>73</v>
      </c>
    </row>
    <row r="71" spans="1:5">
      <c r="A71" s="153"/>
      <c r="B71" s="154"/>
      <c r="C71" s="83" t="s">
        <v>77</v>
      </c>
      <c r="D71" s="57">
        <v>222124660</v>
      </c>
      <c r="E71" s="58" t="s">
        <v>73</v>
      </c>
    </row>
    <row r="72" spans="1:5" s="31" customFormat="1">
      <c r="A72" s="27" t="s">
        <v>14</v>
      </c>
      <c r="B72" s="55" t="s">
        <v>80</v>
      </c>
      <c r="C72" s="86"/>
      <c r="D72" s="29">
        <f>SUM(D73:D75)</f>
        <v>385299319.5</v>
      </c>
      <c r="E72" s="27"/>
    </row>
    <row r="73" spans="1:5">
      <c r="A73" s="153" t="s">
        <v>16</v>
      </c>
      <c r="B73" s="154" t="s">
        <v>81</v>
      </c>
      <c r="C73" s="83" t="s">
        <v>77</v>
      </c>
      <c r="D73" s="59">
        <v>128433106.5</v>
      </c>
      <c r="E73" s="58" t="s">
        <v>73</v>
      </c>
    </row>
    <row r="74" spans="1:5">
      <c r="A74" s="153"/>
      <c r="B74" s="154"/>
      <c r="C74" s="83" t="s">
        <v>77</v>
      </c>
      <c r="D74" s="48">
        <v>128433106.5</v>
      </c>
      <c r="E74" s="58" t="s">
        <v>73</v>
      </c>
    </row>
    <row r="75" spans="1:5">
      <c r="A75" s="153"/>
      <c r="B75" s="154"/>
      <c r="C75" s="83" t="s">
        <v>77</v>
      </c>
      <c r="D75" s="48">
        <v>128433106.5</v>
      </c>
      <c r="E75" s="58" t="s">
        <v>73</v>
      </c>
    </row>
    <row r="76" spans="1:5" s="31" customFormat="1">
      <c r="A76" s="27" t="s">
        <v>14</v>
      </c>
      <c r="B76" s="55" t="s">
        <v>82</v>
      </c>
      <c r="C76" s="86"/>
      <c r="D76" s="29">
        <f>SUM(D77:D78)</f>
        <v>293586888</v>
      </c>
      <c r="E76" s="27"/>
    </row>
    <row r="77" spans="1:5" s="36" customFormat="1">
      <c r="A77" s="151" t="s">
        <v>16</v>
      </c>
      <c r="B77" s="157" t="s">
        <v>83</v>
      </c>
      <c r="C77" s="127" t="s">
        <v>77</v>
      </c>
      <c r="D77" s="34">
        <v>254373360</v>
      </c>
      <c r="E77" s="60" t="s">
        <v>73</v>
      </c>
    </row>
    <row r="78" spans="1:5" s="36" customFormat="1">
      <c r="A78" s="151"/>
      <c r="B78" s="157"/>
      <c r="C78" s="127" t="s">
        <v>77</v>
      </c>
      <c r="D78" s="61">
        <v>39213528</v>
      </c>
      <c r="E78" s="60" t="s">
        <v>73</v>
      </c>
    </row>
    <row r="79" spans="1:5" s="31" customFormat="1">
      <c r="A79" s="27" t="s">
        <v>14</v>
      </c>
      <c r="B79" s="55" t="s">
        <v>84</v>
      </c>
      <c r="C79" s="86"/>
      <c r="D79" s="29">
        <f>+D80</f>
        <v>153053569</v>
      </c>
      <c r="E79" s="27"/>
    </row>
    <row r="80" spans="1:5" ht="33">
      <c r="A80" s="49" t="s">
        <v>16</v>
      </c>
      <c r="B80" s="113" t="s">
        <v>85</v>
      </c>
      <c r="C80" s="83" t="s">
        <v>77</v>
      </c>
      <c r="D80" s="57">
        <v>153053569</v>
      </c>
      <c r="E80" s="56" t="s">
        <v>73</v>
      </c>
    </row>
    <row r="81" spans="1:5" s="31" customFormat="1">
      <c r="A81" s="27" t="s">
        <v>14</v>
      </c>
      <c r="B81" s="55" t="s">
        <v>86</v>
      </c>
      <c r="C81" s="86"/>
      <c r="D81" s="29">
        <f>+D82+D83</f>
        <v>778500000</v>
      </c>
      <c r="E81" s="27"/>
    </row>
    <row r="82" spans="1:5">
      <c r="A82" s="153" t="s">
        <v>16</v>
      </c>
      <c r="B82" s="157" t="s">
        <v>87</v>
      </c>
      <c r="C82" s="83" t="s">
        <v>77</v>
      </c>
      <c r="D82" s="48">
        <v>389250000</v>
      </c>
      <c r="E82" s="58" t="s">
        <v>73</v>
      </c>
    </row>
    <row r="83" spans="1:5">
      <c r="A83" s="153"/>
      <c r="B83" s="157"/>
      <c r="C83" s="83" t="s">
        <v>77</v>
      </c>
      <c r="D83" s="48">
        <v>389250000</v>
      </c>
      <c r="E83" s="58" t="s">
        <v>73</v>
      </c>
    </row>
    <row r="84" spans="1:5" s="31" customFormat="1">
      <c r="A84" s="27" t="s">
        <v>14</v>
      </c>
      <c r="B84" s="55" t="s">
        <v>88</v>
      </c>
      <c r="C84" s="86"/>
      <c r="D84" s="29">
        <f>SUM(D85:D91)</f>
        <v>2750971886</v>
      </c>
      <c r="E84" s="27"/>
    </row>
    <row r="85" spans="1:5">
      <c r="A85" s="153" t="s">
        <v>16</v>
      </c>
      <c r="B85" s="154" t="s">
        <v>89</v>
      </c>
      <c r="C85" s="83" t="s">
        <v>77</v>
      </c>
      <c r="D85" s="34">
        <v>33333333</v>
      </c>
      <c r="E85" s="58" t="s">
        <v>73</v>
      </c>
    </row>
    <row r="86" spans="1:5">
      <c r="A86" s="153"/>
      <c r="B86" s="154"/>
      <c r="C86" s="83" t="s">
        <v>77</v>
      </c>
      <c r="D86" s="34">
        <v>33333333</v>
      </c>
      <c r="E86" s="58" t="s">
        <v>73</v>
      </c>
    </row>
    <row r="87" spans="1:5">
      <c r="A87" s="153"/>
      <c r="B87" s="154"/>
      <c r="C87" s="83" t="s">
        <v>77</v>
      </c>
      <c r="D87" s="34">
        <v>33333334</v>
      </c>
      <c r="E87" s="58" t="s">
        <v>73</v>
      </c>
    </row>
    <row r="88" spans="1:5" ht="33">
      <c r="A88" s="49" t="s">
        <v>16</v>
      </c>
      <c r="B88" s="112" t="s">
        <v>90</v>
      </c>
      <c r="C88" s="83" t="s">
        <v>77</v>
      </c>
      <c r="D88" s="48">
        <v>327517765</v>
      </c>
      <c r="E88" s="49" t="s">
        <v>73</v>
      </c>
    </row>
    <row r="89" spans="1:5">
      <c r="A89" s="153" t="s">
        <v>16</v>
      </c>
      <c r="B89" s="154" t="s">
        <v>91</v>
      </c>
      <c r="C89" s="99" t="s">
        <v>92</v>
      </c>
      <c r="D89" s="48">
        <v>866220121</v>
      </c>
      <c r="E89" s="58" t="s">
        <v>73</v>
      </c>
    </row>
    <row r="90" spans="1:5">
      <c r="A90" s="153"/>
      <c r="B90" s="154"/>
      <c r="C90" s="99" t="s">
        <v>93</v>
      </c>
      <c r="D90" s="48">
        <v>1307234000</v>
      </c>
      <c r="E90" s="58" t="s">
        <v>73</v>
      </c>
    </row>
    <row r="91" spans="1:5" ht="33">
      <c r="A91" s="49" t="s">
        <v>16</v>
      </c>
      <c r="B91" s="112" t="s">
        <v>94</v>
      </c>
      <c r="C91" s="83" t="s">
        <v>77</v>
      </c>
      <c r="D91" s="48">
        <v>150000000</v>
      </c>
      <c r="E91" s="49" t="s">
        <v>73</v>
      </c>
    </row>
    <row r="92" spans="1:5">
      <c r="A92" s="22" t="s">
        <v>12</v>
      </c>
      <c r="B92" s="23" t="s">
        <v>95</v>
      </c>
      <c r="C92" s="85"/>
      <c r="D92" s="25">
        <f>+D93</f>
        <v>44936211</v>
      </c>
      <c r="E92" s="22"/>
    </row>
    <row r="93" spans="1:5" s="31" customFormat="1">
      <c r="A93" s="27" t="s">
        <v>14</v>
      </c>
      <c r="B93" s="55" t="s">
        <v>96</v>
      </c>
      <c r="C93" s="86"/>
      <c r="D93" s="29">
        <f>+D94+D95</f>
        <v>44936211</v>
      </c>
      <c r="E93" s="27"/>
    </row>
    <row r="94" spans="1:5" ht="33">
      <c r="A94" s="153" t="s">
        <v>16</v>
      </c>
      <c r="B94" s="157" t="s">
        <v>97</v>
      </c>
      <c r="C94" s="127" t="s">
        <v>98</v>
      </c>
      <c r="D94" s="63">
        <v>22936211</v>
      </c>
      <c r="E94" s="58" t="s">
        <v>73</v>
      </c>
    </row>
    <row r="95" spans="1:5" ht="33">
      <c r="A95" s="153"/>
      <c r="B95" s="157"/>
      <c r="C95" s="127" t="s">
        <v>98</v>
      </c>
      <c r="D95" s="63">
        <v>22000000</v>
      </c>
      <c r="E95" s="58" t="s">
        <v>73</v>
      </c>
    </row>
    <row r="96" spans="1:5">
      <c r="A96" s="22" t="s">
        <v>12</v>
      </c>
      <c r="B96" s="23" t="s">
        <v>99</v>
      </c>
      <c r="C96" s="85"/>
      <c r="D96" s="25">
        <f>+D97+D101+D103+D105+D107+D109</f>
        <v>447268000</v>
      </c>
      <c r="E96" s="22"/>
    </row>
    <row r="97" spans="1:5" s="31" customFormat="1">
      <c r="A97" s="27" t="s">
        <v>14</v>
      </c>
      <c r="B97" s="55" t="s">
        <v>100</v>
      </c>
      <c r="C97" s="86"/>
      <c r="D97" s="29">
        <f>SUM(D98:D100)</f>
        <v>322268000</v>
      </c>
      <c r="E97" s="27"/>
    </row>
    <row r="98" spans="1:5">
      <c r="A98" s="153" t="s">
        <v>16</v>
      </c>
      <c r="B98" s="154" t="s">
        <v>101</v>
      </c>
      <c r="C98" s="83" t="s">
        <v>77</v>
      </c>
      <c r="D98" s="63">
        <v>107422666.66</v>
      </c>
      <c r="E98" s="58" t="s">
        <v>73</v>
      </c>
    </row>
    <row r="99" spans="1:5">
      <c r="A99" s="153"/>
      <c r="B99" s="154"/>
      <c r="C99" s="83" t="s">
        <v>77</v>
      </c>
      <c r="D99" s="63">
        <v>107422666.67</v>
      </c>
      <c r="E99" s="58" t="s">
        <v>73</v>
      </c>
    </row>
    <row r="100" spans="1:5">
      <c r="A100" s="153"/>
      <c r="B100" s="154"/>
      <c r="C100" s="83" t="s">
        <v>77</v>
      </c>
      <c r="D100" s="63">
        <v>107422666.67</v>
      </c>
      <c r="E100" s="58" t="s">
        <v>73</v>
      </c>
    </row>
    <row r="101" spans="1:5" s="31" customFormat="1">
      <c r="A101" s="27" t="s">
        <v>14</v>
      </c>
      <c r="B101" s="55" t="s">
        <v>102</v>
      </c>
      <c r="C101" s="125"/>
      <c r="D101" s="29">
        <f>+D102</f>
        <v>25000000</v>
      </c>
      <c r="E101" s="28"/>
    </row>
    <row r="102" spans="1:5" ht="33">
      <c r="A102" s="49" t="s">
        <v>16</v>
      </c>
      <c r="B102" s="64" t="s">
        <v>103</v>
      </c>
      <c r="C102" s="128" t="s">
        <v>98</v>
      </c>
      <c r="D102" s="65">
        <v>25000000</v>
      </c>
      <c r="E102" s="49" t="s">
        <v>73</v>
      </c>
    </row>
    <row r="103" spans="1:5" s="31" customFormat="1">
      <c r="A103" s="27" t="s">
        <v>14</v>
      </c>
      <c r="B103" s="55" t="s">
        <v>104</v>
      </c>
      <c r="C103" s="125"/>
      <c r="D103" s="29">
        <f>+D104</f>
        <v>25000000</v>
      </c>
      <c r="E103" s="28"/>
    </row>
    <row r="104" spans="1:5" ht="33">
      <c r="A104" s="49" t="s">
        <v>16</v>
      </c>
      <c r="B104" s="64" t="s">
        <v>105</v>
      </c>
      <c r="C104" s="128" t="s">
        <v>98</v>
      </c>
      <c r="D104" s="65">
        <v>25000000</v>
      </c>
      <c r="E104" s="49" t="s">
        <v>73</v>
      </c>
    </row>
    <row r="105" spans="1:5" s="31" customFormat="1">
      <c r="A105" s="27" t="s">
        <v>14</v>
      </c>
      <c r="B105" s="55" t="s">
        <v>106</v>
      </c>
      <c r="C105" s="125"/>
      <c r="D105" s="29">
        <f>+D106</f>
        <v>25000000</v>
      </c>
      <c r="E105" s="28"/>
    </row>
    <row r="106" spans="1:5" ht="33">
      <c r="A106" s="49" t="s">
        <v>16</v>
      </c>
      <c r="B106" s="64" t="s">
        <v>107</v>
      </c>
      <c r="C106" s="128" t="s">
        <v>98</v>
      </c>
      <c r="D106" s="65">
        <v>25000000</v>
      </c>
      <c r="E106" s="49" t="s">
        <v>73</v>
      </c>
    </row>
    <row r="107" spans="1:5" s="31" customFormat="1">
      <c r="A107" s="27" t="s">
        <v>14</v>
      </c>
      <c r="B107" s="55" t="s">
        <v>108</v>
      </c>
      <c r="C107" s="125"/>
      <c r="D107" s="29">
        <f>+D108</f>
        <v>25000000</v>
      </c>
      <c r="E107" s="28"/>
    </row>
    <row r="108" spans="1:5" ht="33">
      <c r="A108" s="49" t="s">
        <v>16</v>
      </c>
      <c r="B108" s="64" t="s">
        <v>109</v>
      </c>
      <c r="C108" s="128" t="s">
        <v>98</v>
      </c>
      <c r="D108" s="48">
        <v>25000000</v>
      </c>
      <c r="E108" s="49" t="s">
        <v>73</v>
      </c>
    </row>
    <row r="109" spans="1:5" s="31" customFormat="1">
      <c r="A109" s="27" t="s">
        <v>14</v>
      </c>
      <c r="B109" s="55" t="s">
        <v>110</v>
      </c>
      <c r="C109" s="125"/>
      <c r="D109" s="29">
        <f>+D110</f>
        <v>25000000</v>
      </c>
      <c r="E109" s="28"/>
    </row>
    <row r="110" spans="1:5" ht="49.5">
      <c r="A110" s="49" t="s">
        <v>16</v>
      </c>
      <c r="B110" s="115" t="s">
        <v>111</v>
      </c>
      <c r="C110" s="128" t="s">
        <v>98</v>
      </c>
      <c r="D110" s="65">
        <v>25000000</v>
      </c>
      <c r="E110" s="49" t="s">
        <v>73</v>
      </c>
    </row>
    <row r="111" spans="1:5">
      <c r="A111" s="22" t="s">
        <v>12</v>
      </c>
      <c r="B111" s="23" t="s">
        <v>112</v>
      </c>
      <c r="C111" s="85"/>
      <c r="D111" s="25">
        <f>+D112+D117+D120+D122</f>
        <v>30796552076.289993</v>
      </c>
      <c r="E111" s="22"/>
    </row>
    <row r="112" spans="1:5" s="31" customFormat="1">
      <c r="A112" s="27" t="s">
        <v>14</v>
      </c>
      <c r="B112" s="55" t="s">
        <v>113</v>
      </c>
      <c r="C112" s="125"/>
      <c r="D112" s="29">
        <f>SUM(D113:D116)</f>
        <v>1965032331.5</v>
      </c>
      <c r="E112" s="28"/>
    </row>
    <row r="113" spans="1:5" s="31" customFormat="1" ht="33">
      <c r="A113" s="153" t="s">
        <v>16</v>
      </c>
      <c r="B113" s="157" t="s">
        <v>114</v>
      </c>
      <c r="C113" s="128" t="s">
        <v>115</v>
      </c>
      <c r="D113" s="48">
        <v>55466381</v>
      </c>
      <c r="E113" s="58" t="s">
        <v>73</v>
      </c>
    </row>
    <row r="114" spans="1:5">
      <c r="A114" s="153"/>
      <c r="B114" s="157"/>
      <c r="C114" s="99" t="s">
        <v>77</v>
      </c>
      <c r="D114" s="65">
        <f>147376856+836356607.5</f>
        <v>983733463.5</v>
      </c>
      <c r="E114" s="58" t="s">
        <v>73</v>
      </c>
    </row>
    <row r="115" spans="1:5">
      <c r="A115" s="153"/>
      <c r="B115" s="157"/>
      <c r="C115" s="99" t="s">
        <v>92</v>
      </c>
      <c r="D115" s="65">
        <v>797363783</v>
      </c>
      <c r="E115" s="58" t="s">
        <v>73</v>
      </c>
    </row>
    <row r="116" spans="1:5">
      <c r="A116" s="153"/>
      <c r="B116" s="157"/>
      <c r="C116" s="99" t="s">
        <v>116</v>
      </c>
      <c r="D116" s="65">
        <v>128468704</v>
      </c>
      <c r="E116" s="58" t="s">
        <v>73</v>
      </c>
    </row>
    <row r="117" spans="1:5" s="31" customFormat="1">
      <c r="A117" s="27" t="s">
        <v>14</v>
      </c>
      <c r="B117" s="55" t="s">
        <v>117</v>
      </c>
      <c r="C117" s="125"/>
      <c r="D117" s="29">
        <f>SUM(D118:D119)</f>
        <v>600000000</v>
      </c>
      <c r="E117" s="28"/>
    </row>
    <row r="118" spans="1:5">
      <c r="A118" s="153" t="s">
        <v>16</v>
      </c>
      <c r="B118" s="157" t="s">
        <v>118</v>
      </c>
      <c r="C118" s="99" t="s">
        <v>77</v>
      </c>
      <c r="D118" s="67">
        <v>300000000</v>
      </c>
      <c r="E118" s="58" t="s">
        <v>73</v>
      </c>
    </row>
    <row r="119" spans="1:5">
      <c r="A119" s="153"/>
      <c r="B119" s="157"/>
      <c r="C119" s="99" t="s">
        <v>77</v>
      </c>
      <c r="D119" s="67">
        <v>300000000</v>
      </c>
      <c r="E119" s="58" t="s">
        <v>73</v>
      </c>
    </row>
    <row r="120" spans="1:5" s="31" customFormat="1">
      <c r="A120" s="27" t="s">
        <v>14</v>
      </c>
      <c r="B120" s="55" t="s">
        <v>119</v>
      </c>
      <c r="C120" s="125"/>
      <c r="D120" s="29">
        <f>+D121</f>
        <v>680000000</v>
      </c>
      <c r="E120" s="28"/>
    </row>
    <row r="121" spans="1:5" ht="49.5">
      <c r="A121" s="49" t="s">
        <v>16</v>
      </c>
      <c r="B121" s="113" t="s">
        <v>120</v>
      </c>
      <c r="C121" s="99" t="s">
        <v>77</v>
      </c>
      <c r="D121" s="65">
        <v>680000000</v>
      </c>
      <c r="E121" s="49" t="s">
        <v>73</v>
      </c>
    </row>
    <row r="122" spans="1:5" s="31" customFormat="1">
      <c r="A122" s="27" t="s">
        <v>14</v>
      </c>
      <c r="B122" s="55" t="s">
        <v>121</v>
      </c>
      <c r="C122" s="125"/>
      <c r="D122" s="29">
        <f>SUM(D123:D146)</f>
        <v>27551519744.789993</v>
      </c>
      <c r="E122" s="28"/>
    </row>
    <row r="123" spans="1:5" s="31" customFormat="1" ht="33">
      <c r="A123" s="153" t="s">
        <v>16</v>
      </c>
      <c r="B123" s="154" t="s">
        <v>122</v>
      </c>
      <c r="C123" s="128" t="s">
        <v>123</v>
      </c>
      <c r="D123" s="48">
        <f>29462992.51+363376907.65</f>
        <v>392839900.15999997</v>
      </c>
      <c r="E123" s="38" t="s">
        <v>73</v>
      </c>
    </row>
    <row r="124" spans="1:5" s="31" customFormat="1" ht="49.5">
      <c r="A124" s="153"/>
      <c r="B124" s="154"/>
      <c r="C124" s="128" t="s">
        <v>124</v>
      </c>
      <c r="D124" s="48">
        <f>2469733.35+30460044.65</f>
        <v>32929778</v>
      </c>
      <c r="E124" s="38" t="s">
        <v>73</v>
      </c>
    </row>
    <row r="125" spans="1:5" s="36" customFormat="1" ht="49.5">
      <c r="A125" s="153"/>
      <c r="B125" s="154"/>
      <c r="C125" s="128" t="s">
        <v>125</v>
      </c>
      <c r="D125" s="48">
        <f>5155665.48+63586540.92</f>
        <v>68742206.400000006</v>
      </c>
      <c r="E125" s="38" t="s">
        <v>73</v>
      </c>
    </row>
    <row r="126" spans="1:5" s="36" customFormat="1" ht="66">
      <c r="A126" s="49" t="s">
        <v>16</v>
      </c>
      <c r="B126" s="68" t="s">
        <v>126</v>
      </c>
      <c r="C126" s="128" t="s">
        <v>98</v>
      </c>
      <c r="D126" s="48">
        <v>70000000</v>
      </c>
      <c r="E126" s="32" t="s">
        <v>73</v>
      </c>
    </row>
    <row r="127" spans="1:5" s="36" customFormat="1" ht="49.5">
      <c r="A127" s="153" t="s">
        <v>16</v>
      </c>
      <c r="B127" s="154" t="s">
        <v>127</v>
      </c>
      <c r="C127" s="128" t="s">
        <v>128</v>
      </c>
      <c r="D127" s="48">
        <v>30572491.440000001</v>
      </c>
      <c r="E127" s="38" t="s">
        <v>73</v>
      </c>
    </row>
    <row r="128" spans="1:5" s="36" customFormat="1" ht="49.5">
      <c r="A128" s="153"/>
      <c r="B128" s="154"/>
      <c r="C128" s="128" t="s">
        <v>129</v>
      </c>
      <c r="D128" s="48">
        <v>51143902.520000003</v>
      </c>
      <c r="E128" s="38" t="s">
        <v>73</v>
      </c>
    </row>
    <row r="129" spans="1:5" s="36" customFormat="1" ht="49.5">
      <c r="A129" s="153"/>
      <c r="B129" s="154"/>
      <c r="C129" s="128" t="s">
        <v>130</v>
      </c>
      <c r="D129" s="48">
        <v>866287781.84000003</v>
      </c>
      <c r="E129" s="38" t="s">
        <v>73</v>
      </c>
    </row>
    <row r="130" spans="1:5" s="36" customFormat="1" ht="49.5">
      <c r="A130" s="153"/>
      <c r="B130" s="154"/>
      <c r="C130" s="128" t="s">
        <v>131</v>
      </c>
      <c r="D130" s="48">
        <v>1440804.37</v>
      </c>
      <c r="E130" s="38" t="s">
        <v>73</v>
      </c>
    </row>
    <row r="131" spans="1:5" s="36" customFormat="1" ht="33">
      <c r="A131" s="153"/>
      <c r="B131" s="154"/>
      <c r="C131" s="128" t="s">
        <v>132</v>
      </c>
      <c r="D131" s="48">
        <f>179641082.04+2215573345.16</f>
        <v>2395214427.1999998</v>
      </c>
      <c r="E131" s="38" t="s">
        <v>73</v>
      </c>
    </row>
    <row r="132" spans="1:5" s="36" customFormat="1" ht="49.5">
      <c r="A132" s="153"/>
      <c r="B132" s="154"/>
      <c r="C132" s="129" t="s">
        <v>133</v>
      </c>
      <c r="D132" s="48">
        <f>77531670.51+956223936.29</f>
        <v>1033755606.8</v>
      </c>
      <c r="E132" s="38" t="s">
        <v>73</v>
      </c>
    </row>
    <row r="133" spans="1:5" s="36" customFormat="1" ht="49.5">
      <c r="A133" s="153"/>
      <c r="B133" s="154"/>
      <c r="C133" s="129" t="s">
        <v>134</v>
      </c>
      <c r="D133" s="48">
        <f>112758387.65+1390686780.99</f>
        <v>1503445168.6400001</v>
      </c>
      <c r="E133" s="38" t="s">
        <v>73</v>
      </c>
    </row>
    <row r="134" spans="1:5" s="36" customFormat="1" ht="66">
      <c r="A134" s="49" t="s">
        <v>16</v>
      </c>
      <c r="B134" s="112" t="s">
        <v>135</v>
      </c>
      <c r="C134" s="128" t="s">
        <v>136</v>
      </c>
      <c r="D134" s="48">
        <v>10575041670</v>
      </c>
      <c r="E134" s="32" t="s">
        <v>73</v>
      </c>
    </row>
    <row r="135" spans="1:5" s="36" customFormat="1">
      <c r="A135" s="153" t="s">
        <v>16</v>
      </c>
      <c r="B135" s="155" t="s">
        <v>137</v>
      </c>
      <c r="C135" s="128" t="s">
        <v>138</v>
      </c>
      <c r="D135" s="48">
        <v>109078738</v>
      </c>
      <c r="E135" s="58" t="s">
        <v>73</v>
      </c>
    </row>
    <row r="136" spans="1:5" s="36" customFormat="1" ht="33">
      <c r="A136" s="153"/>
      <c r="B136" s="155"/>
      <c r="C136" s="128" t="s">
        <v>139</v>
      </c>
      <c r="D136" s="48">
        <v>1501398750</v>
      </c>
      <c r="E136" s="58" t="s">
        <v>73</v>
      </c>
    </row>
    <row r="137" spans="1:5" s="36" customFormat="1" ht="49.5">
      <c r="A137" s="153"/>
      <c r="B137" s="155"/>
      <c r="C137" s="128" t="s">
        <v>128</v>
      </c>
      <c r="D137" s="48">
        <v>61144982.869999997</v>
      </c>
      <c r="E137" s="58" t="s">
        <v>73</v>
      </c>
    </row>
    <row r="138" spans="1:5" s="36" customFormat="1" ht="49.5">
      <c r="A138" s="153"/>
      <c r="B138" s="155"/>
      <c r="C138" s="128" t="s">
        <v>129</v>
      </c>
      <c r="D138" s="48">
        <v>102287805.03</v>
      </c>
      <c r="E138" s="58" t="s">
        <v>73</v>
      </c>
    </row>
    <row r="139" spans="1:5" s="36" customFormat="1" ht="49.5">
      <c r="A139" s="153"/>
      <c r="B139" s="155"/>
      <c r="C139" s="128" t="s">
        <v>130</v>
      </c>
      <c r="D139" s="48">
        <v>1732575563.6900001</v>
      </c>
      <c r="E139" s="58" t="s">
        <v>73</v>
      </c>
    </row>
    <row r="140" spans="1:5" s="36" customFormat="1" ht="49.5">
      <c r="A140" s="153"/>
      <c r="B140" s="155"/>
      <c r="C140" s="128" t="s">
        <v>131</v>
      </c>
      <c r="D140" s="48">
        <v>2881608.75</v>
      </c>
      <c r="E140" s="58" t="s">
        <v>73</v>
      </c>
    </row>
    <row r="141" spans="1:5" s="36" customFormat="1" ht="49.5">
      <c r="A141" s="153"/>
      <c r="B141" s="155"/>
      <c r="C141" s="128" t="s">
        <v>140</v>
      </c>
      <c r="D141" s="48">
        <v>3713780744.2800002</v>
      </c>
      <c r="E141" s="58" t="s">
        <v>73</v>
      </c>
    </row>
    <row r="142" spans="1:5" s="36" customFormat="1" ht="49.5">
      <c r="A142" s="153"/>
      <c r="B142" s="155"/>
      <c r="C142" s="128" t="s">
        <v>141</v>
      </c>
      <c r="D142" s="48">
        <v>1822362323.51</v>
      </c>
      <c r="E142" s="58" t="s">
        <v>73</v>
      </c>
    </row>
    <row r="143" spans="1:5" s="36" customFormat="1" ht="49.5">
      <c r="A143" s="153"/>
      <c r="B143" s="155"/>
      <c r="C143" s="128" t="s">
        <v>142</v>
      </c>
      <c r="D143" s="48">
        <v>400912411</v>
      </c>
      <c r="E143" s="58" t="s">
        <v>73</v>
      </c>
    </row>
    <row r="144" spans="1:5" s="36" customFormat="1" ht="33">
      <c r="A144" s="153"/>
      <c r="B144" s="155"/>
      <c r="C144" s="128" t="s">
        <v>143</v>
      </c>
      <c r="D144" s="48">
        <v>529045059</v>
      </c>
      <c r="E144" s="58" t="s">
        <v>73</v>
      </c>
    </row>
    <row r="145" spans="1:5" s="36" customFormat="1" ht="33">
      <c r="A145" s="153"/>
      <c r="B145" s="155"/>
      <c r="C145" s="130" t="s">
        <v>144</v>
      </c>
      <c r="D145" s="48">
        <v>104114050.79000001</v>
      </c>
      <c r="E145" s="58" t="s">
        <v>73</v>
      </c>
    </row>
    <row r="146" spans="1:5">
      <c r="A146" s="153"/>
      <c r="B146" s="155"/>
      <c r="C146" s="130" t="s">
        <v>145</v>
      </c>
      <c r="D146" s="65">
        <v>450523970.5</v>
      </c>
      <c r="E146" s="58" t="s">
        <v>73</v>
      </c>
    </row>
    <row r="147" spans="1:5" s="21" customFormat="1">
      <c r="A147" s="69" t="s">
        <v>10</v>
      </c>
      <c r="B147" s="17" t="s">
        <v>146</v>
      </c>
      <c r="C147" s="123"/>
      <c r="D147" s="19">
        <f>+D148+D151+D154+D159+D162+D165+D168+D171+D178</f>
        <v>7696380685.6000004</v>
      </c>
      <c r="E147" s="20"/>
    </row>
    <row r="148" spans="1:5">
      <c r="A148" s="46" t="s">
        <v>12</v>
      </c>
      <c r="B148" s="23" t="s">
        <v>147</v>
      </c>
      <c r="C148" s="85"/>
      <c r="D148" s="25">
        <f>+D149</f>
        <v>600000000</v>
      </c>
      <c r="E148" s="22"/>
    </row>
    <row r="149" spans="1:5" s="31" customFormat="1">
      <c r="A149" s="44" t="s">
        <v>14</v>
      </c>
      <c r="B149" s="55" t="s">
        <v>148</v>
      </c>
      <c r="C149" s="125"/>
      <c r="D149" s="29">
        <f>+D150</f>
        <v>600000000</v>
      </c>
      <c r="E149" s="28"/>
    </row>
    <row r="150" spans="1:5" ht="49.5">
      <c r="A150" s="49" t="s">
        <v>16</v>
      </c>
      <c r="B150" s="115" t="s">
        <v>149</v>
      </c>
      <c r="C150" s="99" t="s">
        <v>150</v>
      </c>
      <c r="D150" s="48">
        <v>600000000</v>
      </c>
      <c r="E150" s="49" t="s">
        <v>389</v>
      </c>
    </row>
    <row r="151" spans="1:5">
      <c r="A151" s="46" t="s">
        <v>12</v>
      </c>
      <c r="B151" s="23" t="s">
        <v>151</v>
      </c>
      <c r="C151" s="85"/>
      <c r="D151" s="25">
        <f>+D152</f>
        <v>200000000</v>
      </c>
      <c r="E151" s="22"/>
    </row>
    <row r="152" spans="1:5" s="31" customFormat="1">
      <c r="A152" s="44" t="s">
        <v>14</v>
      </c>
      <c r="B152" s="55" t="s">
        <v>152</v>
      </c>
      <c r="C152" s="125"/>
      <c r="D152" s="29">
        <f>+D153</f>
        <v>200000000</v>
      </c>
      <c r="E152" s="28"/>
    </row>
    <row r="153" spans="1:5" ht="49.5">
      <c r="A153" s="49" t="s">
        <v>16</v>
      </c>
      <c r="B153" s="115" t="s">
        <v>153</v>
      </c>
      <c r="C153" s="99" t="s">
        <v>150</v>
      </c>
      <c r="D153" s="48">
        <v>200000000</v>
      </c>
      <c r="E153" s="49" t="s">
        <v>389</v>
      </c>
    </row>
    <row r="154" spans="1:5">
      <c r="A154" s="46" t="s">
        <v>12</v>
      </c>
      <c r="B154" s="23" t="s">
        <v>154</v>
      </c>
      <c r="C154" s="85"/>
      <c r="D154" s="25">
        <f>+D155+D157</f>
        <v>240000000</v>
      </c>
      <c r="E154" s="22" t="s">
        <v>389</v>
      </c>
    </row>
    <row r="155" spans="1:5" s="31" customFormat="1">
      <c r="A155" s="44" t="s">
        <v>14</v>
      </c>
      <c r="B155" s="55" t="s">
        <v>155</v>
      </c>
      <c r="C155" s="125"/>
      <c r="D155" s="29">
        <f>+D156</f>
        <v>160000000</v>
      </c>
      <c r="E155" s="28" t="s">
        <v>389</v>
      </c>
    </row>
    <row r="156" spans="1:5" ht="49.5">
      <c r="A156" s="49" t="s">
        <v>16</v>
      </c>
      <c r="B156" s="115" t="s">
        <v>156</v>
      </c>
      <c r="C156" s="99" t="s">
        <v>150</v>
      </c>
      <c r="D156" s="48">
        <v>160000000</v>
      </c>
      <c r="E156" s="49" t="s">
        <v>389</v>
      </c>
    </row>
    <row r="157" spans="1:5" s="31" customFormat="1">
      <c r="A157" s="44" t="s">
        <v>14</v>
      </c>
      <c r="B157" s="55" t="s">
        <v>157</v>
      </c>
      <c r="C157" s="125"/>
      <c r="D157" s="29">
        <f>+D158</f>
        <v>80000000</v>
      </c>
      <c r="E157" s="28" t="s">
        <v>389</v>
      </c>
    </row>
    <row r="158" spans="1:5" ht="33">
      <c r="A158" s="49" t="s">
        <v>16</v>
      </c>
      <c r="B158" s="115" t="s">
        <v>158</v>
      </c>
      <c r="C158" s="99" t="s">
        <v>150</v>
      </c>
      <c r="D158" s="48">
        <v>80000000</v>
      </c>
      <c r="E158" s="49" t="s">
        <v>389</v>
      </c>
    </row>
    <row r="159" spans="1:5">
      <c r="A159" s="46" t="s">
        <v>12</v>
      </c>
      <c r="B159" s="23" t="s">
        <v>159</v>
      </c>
      <c r="C159" s="85"/>
      <c r="D159" s="25">
        <f>+D160</f>
        <v>6022458068.2600002</v>
      </c>
      <c r="E159" s="22" t="s">
        <v>389</v>
      </c>
    </row>
    <row r="160" spans="1:5" s="31" customFormat="1">
      <c r="A160" s="44" t="s">
        <v>14</v>
      </c>
      <c r="B160" s="55" t="s">
        <v>160</v>
      </c>
      <c r="C160" s="125"/>
      <c r="D160" s="29">
        <f>+D161</f>
        <v>6022458068.2600002</v>
      </c>
      <c r="E160" s="28" t="s">
        <v>389</v>
      </c>
    </row>
    <row r="161" spans="1:5" ht="33">
      <c r="A161" s="49" t="s">
        <v>16</v>
      </c>
      <c r="B161" s="115" t="s">
        <v>161</v>
      </c>
      <c r="C161" s="99" t="s">
        <v>162</v>
      </c>
      <c r="D161" s="48">
        <v>6022458068.2600002</v>
      </c>
      <c r="E161" s="49" t="s">
        <v>389</v>
      </c>
    </row>
    <row r="162" spans="1:5">
      <c r="A162" s="46" t="s">
        <v>12</v>
      </c>
      <c r="B162" s="23" t="s">
        <v>163</v>
      </c>
      <c r="C162" s="85"/>
      <c r="D162" s="25">
        <f>+D163</f>
        <v>263922617.34</v>
      </c>
      <c r="E162" s="22" t="s">
        <v>389</v>
      </c>
    </row>
    <row r="163" spans="1:5" s="31" customFormat="1">
      <c r="A163" s="44" t="s">
        <v>14</v>
      </c>
      <c r="B163" s="55" t="s">
        <v>164</v>
      </c>
      <c r="C163" s="125"/>
      <c r="D163" s="29">
        <f>+D164</f>
        <v>263922617.34</v>
      </c>
      <c r="E163" s="28" t="s">
        <v>389</v>
      </c>
    </row>
    <row r="164" spans="1:5" ht="33">
      <c r="A164" s="49" t="s">
        <v>16</v>
      </c>
      <c r="B164" s="115" t="s">
        <v>165</v>
      </c>
      <c r="C164" s="99" t="s">
        <v>150</v>
      </c>
      <c r="D164" s="48">
        <v>263922617.34</v>
      </c>
      <c r="E164" s="49" t="s">
        <v>389</v>
      </c>
    </row>
    <row r="165" spans="1:5" ht="33">
      <c r="A165" s="46" t="s">
        <v>12</v>
      </c>
      <c r="B165" s="23" t="s">
        <v>166</v>
      </c>
      <c r="C165" s="85"/>
      <c r="D165" s="25">
        <f>+D166</f>
        <v>100000000</v>
      </c>
      <c r="E165" s="22" t="s">
        <v>389</v>
      </c>
    </row>
    <row r="166" spans="1:5" s="31" customFormat="1">
      <c r="A166" s="44" t="s">
        <v>14</v>
      </c>
      <c r="B166" s="55" t="s">
        <v>167</v>
      </c>
      <c r="C166" s="125"/>
      <c r="D166" s="29">
        <f>+D167</f>
        <v>100000000</v>
      </c>
      <c r="E166" s="28" t="s">
        <v>389</v>
      </c>
    </row>
    <row r="167" spans="1:5" ht="49.5">
      <c r="A167" s="49" t="s">
        <v>16</v>
      </c>
      <c r="B167" s="115" t="s">
        <v>168</v>
      </c>
      <c r="C167" s="99" t="s">
        <v>150</v>
      </c>
      <c r="D167" s="48">
        <v>100000000</v>
      </c>
      <c r="E167" s="49" t="s">
        <v>389</v>
      </c>
    </row>
    <row r="168" spans="1:5">
      <c r="A168" s="46" t="s">
        <v>12</v>
      </c>
      <c r="B168" s="23" t="s">
        <v>169</v>
      </c>
      <c r="C168" s="85"/>
      <c r="D168" s="25">
        <f>+D169</f>
        <v>70000000</v>
      </c>
      <c r="E168" s="22" t="s">
        <v>389</v>
      </c>
    </row>
    <row r="169" spans="1:5" s="31" customFormat="1">
      <c r="A169" s="44" t="s">
        <v>14</v>
      </c>
      <c r="B169" s="55" t="s">
        <v>170</v>
      </c>
      <c r="C169" s="125"/>
      <c r="D169" s="29">
        <f>+D170</f>
        <v>70000000</v>
      </c>
      <c r="E169" s="28" t="s">
        <v>389</v>
      </c>
    </row>
    <row r="170" spans="1:5" ht="66">
      <c r="A170" s="49" t="s">
        <v>16</v>
      </c>
      <c r="B170" s="115" t="s">
        <v>171</v>
      </c>
      <c r="C170" s="99" t="s">
        <v>150</v>
      </c>
      <c r="D170" s="48">
        <v>70000000</v>
      </c>
      <c r="E170" s="49" t="s">
        <v>389</v>
      </c>
    </row>
    <row r="171" spans="1:5">
      <c r="A171" s="46" t="s">
        <v>12</v>
      </c>
      <c r="B171" s="23" t="s">
        <v>110</v>
      </c>
      <c r="C171" s="85"/>
      <c r="D171" s="25">
        <f>+D172+D174+D176</f>
        <v>150000000</v>
      </c>
      <c r="E171" s="50"/>
    </row>
    <row r="172" spans="1:5" s="31" customFormat="1" ht="49.5">
      <c r="A172" s="44" t="s">
        <v>14</v>
      </c>
      <c r="B172" s="55" t="s">
        <v>172</v>
      </c>
      <c r="C172" s="125"/>
      <c r="D172" s="29">
        <f>+D173</f>
        <v>50000000</v>
      </c>
      <c r="E172" s="28"/>
    </row>
    <row r="173" spans="1:5" ht="33">
      <c r="A173" s="52" t="s">
        <v>16</v>
      </c>
      <c r="B173" s="115" t="s">
        <v>173</v>
      </c>
      <c r="C173" s="99" t="s">
        <v>174</v>
      </c>
      <c r="D173" s="48">
        <v>50000000</v>
      </c>
      <c r="E173" s="49" t="s">
        <v>175</v>
      </c>
    </row>
    <row r="174" spans="1:5" s="31" customFormat="1" ht="33">
      <c r="A174" s="44" t="s">
        <v>14</v>
      </c>
      <c r="B174" s="55" t="s">
        <v>176</v>
      </c>
      <c r="C174" s="125"/>
      <c r="D174" s="29">
        <f>+D175</f>
        <v>50000000</v>
      </c>
      <c r="E174" s="28"/>
    </row>
    <row r="175" spans="1:5" ht="33">
      <c r="A175" s="52" t="s">
        <v>16</v>
      </c>
      <c r="B175" s="115" t="s">
        <v>177</v>
      </c>
      <c r="C175" s="99" t="s">
        <v>174</v>
      </c>
      <c r="D175" s="48">
        <v>50000000</v>
      </c>
      <c r="E175" s="49" t="s">
        <v>175</v>
      </c>
    </row>
    <row r="176" spans="1:5" s="31" customFormat="1" ht="33">
      <c r="A176" s="44" t="s">
        <v>14</v>
      </c>
      <c r="B176" s="55" t="s">
        <v>178</v>
      </c>
      <c r="C176" s="125"/>
      <c r="D176" s="29">
        <f>+D177</f>
        <v>50000000</v>
      </c>
      <c r="E176" s="28"/>
    </row>
    <row r="177" spans="1:5" ht="33">
      <c r="A177" s="49" t="s">
        <v>16</v>
      </c>
      <c r="B177" s="115" t="s">
        <v>179</v>
      </c>
      <c r="C177" s="99" t="s">
        <v>150</v>
      </c>
      <c r="D177" s="48">
        <v>50000000</v>
      </c>
      <c r="E177" s="49" t="s">
        <v>175</v>
      </c>
    </row>
    <row r="178" spans="1:5">
      <c r="A178" s="46" t="s">
        <v>12</v>
      </c>
      <c r="B178" s="23" t="s">
        <v>180</v>
      </c>
      <c r="C178" s="85"/>
      <c r="D178" s="25">
        <f>+D179</f>
        <v>50000000</v>
      </c>
      <c r="E178" s="22"/>
    </row>
    <row r="179" spans="1:5" s="31" customFormat="1">
      <c r="A179" s="44" t="s">
        <v>14</v>
      </c>
      <c r="B179" s="55" t="s">
        <v>181</v>
      </c>
      <c r="C179" s="125"/>
      <c r="D179" s="29">
        <f>+D180</f>
        <v>50000000</v>
      </c>
      <c r="E179" s="28"/>
    </row>
    <row r="180" spans="1:5" ht="33">
      <c r="A180" s="49" t="s">
        <v>16</v>
      </c>
      <c r="B180" s="115" t="s">
        <v>182</v>
      </c>
      <c r="C180" s="99" t="s">
        <v>150</v>
      </c>
      <c r="D180" s="48">
        <v>50000000</v>
      </c>
      <c r="E180" s="49" t="s">
        <v>175</v>
      </c>
    </row>
    <row r="181" spans="1:5" s="71" customFormat="1">
      <c r="A181" s="16" t="s">
        <v>10</v>
      </c>
      <c r="B181" s="17" t="s">
        <v>183</v>
      </c>
      <c r="C181" s="123"/>
      <c r="D181" s="19">
        <f>+D182+D206</f>
        <v>2746345136.4980602</v>
      </c>
      <c r="E181" s="18"/>
    </row>
    <row r="182" spans="1:5" s="73" customFormat="1" ht="33">
      <c r="A182" s="22" t="s">
        <v>12</v>
      </c>
      <c r="B182" s="72" t="s">
        <v>184</v>
      </c>
      <c r="C182" s="85"/>
      <c r="D182" s="25">
        <f>+D183+D192+D196</f>
        <v>1468591005.96806</v>
      </c>
      <c r="E182" s="22"/>
    </row>
    <row r="183" spans="1:5" s="74" customFormat="1" ht="33">
      <c r="A183" s="27" t="s">
        <v>14</v>
      </c>
      <c r="B183" s="55" t="s">
        <v>185</v>
      </c>
      <c r="C183" s="125"/>
      <c r="D183" s="29">
        <f>SUM(D184:D191)</f>
        <v>292088391.34000003</v>
      </c>
      <c r="E183" s="28"/>
    </row>
    <row r="184" spans="1:5" s="74" customFormat="1" ht="25.5" customHeight="1">
      <c r="A184" s="49" t="s">
        <v>16</v>
      </c>
      <c r="B184" s="114" t="s">
        <v>186</v>
      </c>
      <c r="C184" s="99" t="s">
        <v>150</v>
      </c>
      <c r="D184" s="48">
        <v>40000000</v>
      </c>
      <c r="E184" s="49" t="s">
        <v>187</v>
      </c>
    </row>
    <row r="185" spans="1:5" s="74" customFormat="1">
      <c r="A185" s="153" t="s">
        <v>16</v>
      </c>
      <c r="B185" s="158" t="s">
        <v>188</v>
      </c>
      <c r="C185" s="99" t="s">
        <v>150</v>
      </c>
      <c r="D185" s="48">
        <v>30000000</v>
      </c>
      <c r="E185" s="58" t="s">
        <v>187</v>
      </c>
    </row>
    <row r="186" spans="1:5" s="74" customFormat="1" ht="49.5">
      <c r="A186" s="153"/>
      <c r="B186" s="158"/>
      <c r="C186" s="99" t="s">
        <v>189</v>
      </c>
      <c r="D186" s="48">
        <v>29462992.510000002</v>
      </c>
      <c r="E186" s="58" t="s">
        <v>187</v>
      </c>
    </row>
    <row r="187" spans="1:5" s="74" customFormat="1" ht="66">
      <c r="A187" s="153"/>
      <c r="B187" s="158"/>
      <c r="C187" s="99" t="s">
        <v>22</v>
      </c>
      <c r="D187" s="48">
        <v>2469733.35</v>
      </c>
      <c r="E187" s="58" t="s">
        <v>187</v>
      </c>
    </row>
    <row r="188" spans="1:5" s="74" customFormat="1" ht="66">
      <c r="A188" s="153"/>
      <c r="B188" s="158"/>
      <c r="C188" s="99" t="s">
        <v>42</v>
      </c>
      <c r="D188" s="48">
        <v>5155665.4800000004</v>
      </c>
      <c r="E188" s="58" t="s">
        <v>187</v>
      </c>
    </row>
    <row r="189" spans="1:5" s="74" customFormat="1" ht="33">
      <c r="A189" s="153"/>
      <c r="B189" s="158"/>
      <c r="C189" s="99" t="s">
        <v>190</v>
      </c>
      <c r="D189" s="48">
        <v>80000000</v>
      </c>
      <c r="E189" s="58" t="s">
        <v>187</v>
      </c>
    </row>
    <row r="190" spans="1:5" s="74" customFormat="1">
      <c r="A190" s="153" t="s">
        <v>16</v>
      </c>
      <c r="B190" s="152" t="s">
        <v>191</v>
      </c>
      <c r="C190" s="99" t="s">
        <v>150</v>
      </c>
      <c r="D190" s="48">
        <v>25000000</v>
      </c>
      <c r="E190" s="58" t="s">
        <v>187</v>
      </c>
    </row>
    <row r="191" spans="1:5" s="73" customFormat="1" ht="33">
      <c r="A191" s="153"/>
      <c r="B191" s="152"/>
      <c r="C191" s="99" t="s">
        <v>190</v>
      </c>
      <c r="D191" s="48">
        <v>80000000</v>
      </c>
      <c r="E191" s="58" t="s">
        <v>187</v>
      </c>
    </row>
    <row r="192" spans="1:5" s="74" customFormat="1" ht="33">
      <c r="A192" s="27" t="s">
        <v>14</v>
      </c>
      <c r="B192" s="55" t="s">
        <v>192</v>
      </c>
      <c r="C192" s="125"/>
      <c r="D192" s="29">
        <f>SUM(D193:D195)</f>
        <v>126587211.63</v>
      </c>
      <c r="E192" s="28"/>
    </row>
    <row r="193" spans="1:5" s="74" customFormat="1" ht="16.5" customHeight="1">
      <c r="A193" s="153" t="s">
        <v>16</v>
      </c>
      <c r="B193" s="155" t="s">
        <v>193</v>
      </c>
      <c r="C193" s="99" t="s">
        <v>150</v>
      </c>
      <c r="D193" s="48">
        <v>40000000</v>
      </c>
      <c r="E193" s="58" t="s">
        <v>187</v>
      </c>
    </row>
    <row r="194" spans="1:5" s="74" customFormat="1" ht="49.5">
      <c r="A194" s="153"/>
      <c r="B194" s="155"/>
      <c r="C194" s="99" t="s">
        <v>194</v>
      </c>
      <c r="D194" s="48">
        <v>16587211.630000001</v>
      </c>
      <c r="E194" s="58" t="s">
        <v>187</v>
      </c>
    </row>
    <row r="195" spans="1:5" s="73" customFormat="1" ht="33">
      <c r="A195" s="153"/>
      <c r="B195" s="155"/>
      <c r="C195" s="99" t="s">
        <v>190</v>
      </c>
      <c r="D195" s="48">
        <v>70000000</v>
      </c>
      <c r="E195" s="58" t="s">
        <v>187</v>
      </c>
    </row>
    <row r="196" spans="1:5" s="74" customFormat="1" ht="33">
      <c r="A196" s="27" t="s">
        <v>14</v>
      </c>
      <c r="B196" s="55" t="s">
        <v>195</v>
      </c>
      <c r="C196" s="125"/>
      <c r="D196" s="29">
        <f>SUM(D197:D205)</f>
        <v>1049915402.99806</v>
      </c>
      <c r="E196" s="28"/>
    </row>
    <row r="197" spans="1:5" s="74" customFormat="1" ht="16.5" customHeight="1">
      <c r="A197" s="153" t="s">
        <v>16</v>
      </c>
      <c r="B197" s="158" t="s">
        <v>196</v>
      </c>
      <c r="C197" s="128" t="s">
        <v>150</v>
      </c>
      <c r="D197" s="34">
        <v>50000000</v>
      </c>
      <c r="E197" s="58" t="s">
        <v>187</v>
      </c>
    </row>
    <row r="198" spans="1:5" s="74" customFormat="1" ht="49.5">
      <c r="A198" s="153"/>
      <c r="B198" s="158"/>
      <c r="C198" s="128" t="s">
        <v>43</v>
      </c>
      <c r="D198" s="34">
        <v>179641082.03999999</v>
      </c>
      <c r="E198" s="58" t="s">
        <v>187</v>
      </c>
    </row>
    <row r="199" spans="1:5" s="74" customFormat="1" ht="33">
      <c r="A199" s="153"/>
      <c r="B199" s="158"/>
      <c r="C199" s="128" t="s">
        <v>391</v>
      </c>
      <c r="D199" s="34">
        <v>77531670.50999999</v>
      </c>
      <c r="E199" s="66" t="s">
        <v>187</v>
      </c>
    </row>
    <row r="200" spans="1:5" s="74" customFormat="1" ht="99">
      <c r="A200" s="153"/>
      <c r="B200" s="158"/>
      <c r="C200" s="128" t="s">
        <v>392</v>
      </c>
      <c r="D200" s="34">
        <v>112758387.64805999</v>
      </c>
      <c r="E200" s="66" t="s">
        <v>187</v>
      </c>
    </row>
    <row r="201" spans="1:5" s="74" customFormat="1" ht="33">
      <c r="A201" s="153"/>
      <c r="B201" s="158"/>
      <c r="C201" s="99" t="s">
        <v>190</v>
      </c>
      <c r="D201" s="48">
        <v>180068859.80000001</v>
      </c>
      <c r="E201" s="58" t="s">
        <v>187</v>
      </c>
    </row>
    <row r="202" spans="1:5" s="74" customFormat="1">
      <c r="A202" s="153" t="s">
        <v>16</v>
      </c>
      <c r="B202" s="158" t="s">
        <v>197</v>
      </c>
      <c r="C202" s="99" t="s">
        <v>150</v>
      </c>
      <c r="D202" s="48">
        <v>40000000</v>
      </c>
      <c r="E202" s="58" t="s">
        <v>187</v>
      </c>
    </row>
    <row r="203" spans="1:5" s="74" customFormat="1" ht="49.5">
      <c r="A203" s="153"/>
      <c r="B203" s="158"/>
      <c r="C203" s="99" t="s">
        <v>198</v>
      </c>
      <c r="D203" s="48">
        <v>9915403</v>
      </c>
      <c r="E203" s="58" t="s">
        <v>187</v>
      </c>
    </row>
    <row r="204" spans="1:5" s="74" customFormat="1" ht="33">
      <c r="A204" s="153"/>
      <c r="B204" s="158"/>
      <c r="C204" s="99" t="s">
        <v>190</v>
      </c>
      <c r="D204" s="48">
        <v>50000000</v>
      </c>
      <c r="E204" s="58" t="s">
        <v>187</v>
      </c>
    </row>
    <row r="205" spans="1:5" s="73" customFormat="1" ht="33">
      <c r="A205" s="49" t="s">
        <v>16</v>
      </c>
      <c r="B205" s="110" t="s">
        <v>199</v>
      </c>
      <c r="C205" s="99" t="s">
        <v>190</v>
      </c>
      <c r="D205" s="48">
        <v>350000000</v>
      </c>
      <c r="E205" s="58" t="s">
        <v>187</v>
      </c>
    </row>
    <row r="206" spans="1:5" s="75" customFormat="1">
      <c r="A206" s="22" t="s">
        <v>12</v>
      </c>
      <c r="B206" s="23" t="s">
        <v>200</v>
      </c>
      <c r="C206" s="85"/>
      <c r="D206" s="25">
        <f>+D207+D209</f>
        <v>1277754130.53</v>
      </c>
      <c r="E206" s="22"/>
    </row>
    <row r="207" spans="1:5" s="74" customFormat="1" ht="33">
      <c r="A207" s="27" t="s">
        <v>14</v>
      </c>
      <c r="B207" s="76" t="s">
        <v>201</v>
      </c>
      <c r="C207" s="131"/>
      <c r="D207" s="78">
        <f>SUM(D208)</f>
        <v>1043494130.53</v>
      </c>
      <c r="E207" s="77"/>
    </row>
    <row r="208" spans="1:5" s="73" customFormat="1" ht="38.25">
      <c r="A208" s="49" t="s">
        <v>16</v>
      </c>
      <c r="B208" s="110" t="s">
        <v>202</v>
      </c>
      <c r="C208" s="99" t="s">
        <v>190</v>
      </c>
      <c r="D208" s="48">
        <v>1043494130.53</v>
      </c>
      <c r="E208" s="49" t="s">
        <v>187</v>
      </c>
    </row>
    <row r="209" spans="1:5" s="74" customFormat="1">
      <c r="A209" s="27" t="s">
        <v>14</v>
      </c>
      <c r="B209" s="76" t="s">
        <v>203</v>
      </c>
      <c r="C209" s="131"/>
      <c r="D209" s="78">
        <f>SUM(D210:D211)</f>
        <v>234260000</v>
      </c>
      <c r="E209" s="77"/>
    </row>
    <row r="210" spans="1:5" s="74" customFormat="1" ht="16.5" customHeight="1">
      <c r="A210" s="153" t="s">
        <v>16</v>
      </c>
      <c r="B210" s="160" t="s">
        <v>204</v>
      </c>
      <c r="C210" s="99" t="s">
        <v>150</v>
      </c>
      <c r="D210" s="48">
        <v>194204384.91</v>
      </c>
      <c r="E210" s="58" t="s">
        <v>187</v>
      </c>
    </row>
    <row r="211" spans="1:5" s="73" customFormat="1" ht="33">
      <c r="A211" s="153"/>
      <c r="B211" s="160"/>
      <c r="C211" s="99" t="s">
        <v>190</v>
      </c>
      <c r="D211" s="48">
        <v>40055615.090000004</v>
      </c>
      <c r="E211" s="58" t="s">
        <v>187</v>
      </c>
    </row>
    <row r="212" spans="1:5" s="71" customFormat="1">
      <c r="A212" s="16" t="s">
        <v>10</v>
      </c>
      <c r="B212" s="17" t="s">
        <v>205</v>
      </c>
      <c r="C212" s="123"/>
      <c r="D212" s="19">
        <f>+D213</f>
        <v>1302514846.6300001</v>
      </c>
      <c r="E212" s="18"/>
    </row>
    <row r="213" spans="1:5" s="75" customFormat="1">
      <c r="A213" s="22" t="s">
        <v>12</v>
      </c>
      <c r="B213" s="23" t="s">
        <v>206</v>
      </c>
      <c r="C213" s="85"/>
      <c r="D213" s="25">
        <f>D214+D217+D220++D225+D228</f>
        <v>1302514846.6300001</v>
      </c>
      <c r="E213" s="22"/>
    </row>
    <row r="214" spans="1:5" s="74" customFormat="1">
      <c r="A214" s="27" t="s">
        <v>14</v>
      </c>
      <c r="B214" s="55" t="s">
        <v>207</v>
      </c>
      <c r="C214" s="125"/>
      <c r="D214" s="29">
        <f>D215+D216</f>
        <v>328000000</v>
      </c>
      <c r="E214" s="28"/>
    </row>
    <row r="215" spans="1:5" s="73" customFormat="1" ht="16.5" customHeight="1">
      <c r="A215" s="153" t="s">
        <v>16</v>
      </c>
      <c r="B215" s="159" t="s">
        <v>208</v>
      </c>
      <c r="C215" s="99" t="s">
        <v>150</v>
      </c>
      <c r="D215" s="79">
        <v>135000000</v>
      </c>
      <c r="E215" s="58" t="s">
        <v>209</v>
      </c>
    </row>
    <row r="216" spans="1:5" s="73" customFormat="1">
      <c r="A216" s="153"/>
      <c r="B216" s="159"/>
      <c r="C216" s="99" t="s">
        <v>210</v>
      </c>
      <c r="D216" s="79">
        <v>193000000</v>
      </c>
      <c r="E216" s="58" t="s">
        <v>209</v>
      </c>
    </row>
    <row r="217" spans="1:5" s="74" customFormat="1">
      <c r="A217" s="27" t="s">
        <v>14</v>
      </c>
      <c r="B217" s="55" t="s">
        <v>211</v>
      </c>
      <c r="C217" s="125"/>
      <c r="D217" s="29">
        <f>+D218+D219</f>
        <v>164646909.63</v>
      </c>
      <c r="E217" s="28"/>
    </row>
    <row r="218" spans="1:5" s="73" customFormat="1" ht="16.5" customHeight="1">
      <c r="A218" s="153" t="s">
        <v>16</v>
      </c>
      <c r="B218" s="155" t="s">
        <v>212</v>
      </c>
      <c r="C218" s="99" t="s">
        <v>150</v>
      </c>
      <c r="D218" s="79">
        <v>64646909.630000003</v>
      </c>
      <c r="E218" s="58" t="s">
        <v>209</v>
      </c>
    </row>
    <row r="219" spans="1:5" s="73" customFormat="1">
      <c r="A219" s="153"/>
      <c r="B219" s="155"/>
      <c r="C219" s="99" t="s">
        <v>213</v>
      </c>
      <c r="D219" s="79">
        <v>100000000</v>
      </c>
      <c r="E219" s="58" t="s">
        <v>209</v>
      </c>
    </row>
    <row r="220" spans="1:5" s="74" customFormat="1">
      <c r="A220" s="27" t="s">
        <v>14</v>
      </c>
      <c r="B220" s="55" t="s">
        <v>214</v>
      </c>
      <c r="C220" s="125"/>
      <c r="D220" s="29">
        <f>SUM(D221:D224)</f>
        <v>483167937</v>
      </c>
      <c r="E220" s="28"/>
    </row>
    <row r="221" spans="1:5" s="73" customFormat="1">
      <c r="A221" s="153" t="s">
        <v>16</v>
      </c>
      <c r="B221" s="155" t="s">
        <v>215</v>
      </c>
      <c r="C221" s="99" t="s">
        <v>150</v>
      </c>
      <c r="D221" s="79">
        <v>35000000</v>
      </c>
      <c r="E221" s="58" t="s">
        <v>209</v>
      </c>
    </row>
    <row r="222" spans="1:5" s="73" customFormat="1">
      <c r="A222" s="153"/>
      <c r="B222" s="155"/>
      <c r="C222" s="99" t="s">
        <v>213</v>
      </c>
      <c r="D222" s="79">
        <v>170000000</v>
      </c>
      <c r="E222" s="58" t="s">
        <v>209</v>
      </c>
    </row>
    <row r="223" spans="1:5" s="73" customFormat="1">
      <c r="A223" s="153" t="s">
        <v>16</v>
      </c>
      <c r="B223" s="155" t="s">
        <v>216</v>
      </c>
      <c r="C223" s="99" t="s">
        <v>150</v>
      </c>
      <c r="D223" s="79">
        <v>60000000</v>
      </c>
      <c r="E223" s="58" t="s">
        <v>209</v>
      </c>
    </row>
    <row r="224" spans="1:5" s="73" customFormat="1">
      <c r="A224" s="153"/>
      <c r="B224" s="155"/>
      <c r="C224" s="99" t="s">
        <v>213</v>
      </c>
      <c r="D224" s="79">
        <v>218167937</v>
      </c>
      <c r="E224" s="58" t="s">
        <v>209</v>
      </c>
    </row>
    <row r="225" spans="1:5" s="74" customFormat="1" ht="33">
      <c r="A225" s="27" t="s">
        <v>14</v>
      </c>
      <c r="B225" s="55" t="s">
        <v>217</v>
      </c>
      <c r="C225" s="125"/>
      <c r="D225" s="29">
        <f>+D226+D227</f>
        <v>131700000</v>
      </c>
      <c r="E225" s="28"/>
    </row>
    <row r="226" spans="1:5" s="73" customFormat="1" ht="16.5" customHeight="1">
      <c r="A226" s="153" t="s">
        <v>16</v>
      </c>
      <c r="B226" s="155" t="s">
        <v>218</v>
      </c>
      <c r="C226" s="99" t="s">
        <v>213</v>
      </c>
      <c r="D226" s="79">
        <v>35000000</v>
      </c>
      <c r="E226" s="58" t="s">
        <v>209</v>
      </c>
    </row>
    <row r="227" spans="1:5" s="73" customFormat="1">
      <c r="A227" s="153"/>
      <c r="B227" s="155"/>
      <c r="C227" s="99" t="s">
        <v>219</v>
      </c>
      <c r="D227" s="79">
        <v>96700000</v>
      </c>
      <c r="E227" s="58" t="s">
        <v>209</v>
      </c>
    </row>
    <row r="228" spans="1:5" s="74" customFormat="1" ht="33">
      <c r="A228" s="27" t="s">
        <v>14</v>
      </c>
      <c r="B228" s="55" t="s">
        <v>220</v>
      </c>
      <c r="C228" s="125"/>
      <c r="D228" s="29">
        <f>SUM(D229:D231)</f>
        <v>195000000</v>
      </c>
      <c r="E228" s="28"/>
    </row>
    <row r="229" spans="1:5" s="73" customFormat="1" ht="16.5" customHeight="1">
      <c r="A229" s="153" t="s">
        <v>16</v>
      </c>
      <c r="B229" s="155" t="s">
        <v>221</v>
      </c>
      <c r="C229" s="99" t="s">
        <v>150</v>
      </c>
      <c r="D229" s="79">
        <v>60000000</v>
      </c>
      <c r="E229" s="58" t="s">
        <v>187</v>
      </c>
    </row>
    <row r="230" spans="1:5" s="73" customFormat="1">
      <c r="A230" s="153"/>
      <c r="B230" s="155"/>
      <c r="C230" s="99" t="s">
        <v>213</v>
      </c>
      <c r="D230" s="79">
        <v>110000000</v>
      </c>
      <c r="E230" s="58" t="s">
        <v>187</v>
      </c>
    </row>
    <row r="231" spans="1:5" s="73" customFormat="1">
      <c r="A231" s="153"/>
      <c r="B231" s="155"/>
      <c r="C231" s="99" t="s">
        <v>219</v>
      </c>
      <c r="D231" s="79">
        <v>25000000</v>
      </c>
      <c r="E231" s="58" t="s">
        <v>187</v>
      </c>
    </row>
    <row r="232" spans="1:5" s="21" customFormat="1">
      <c r="A232" s="69" t="s">
        <v>10</v>
      </c>
      <c r="B232" s="17" t="s">
        <v>222</v>
      </c>
      <c r="C232" s="123"/>
      <c r="D232" s="19">
        <f>+D233+D236</f>
        <v>178226598.81</v>
      </c>
      <c r="E232" s="18"/>
    </row>
    <row r="233" spans="1:5">
      <c r="A233" s="46" t="s">
        <v>12</v>
      </c>
      <c r="B233" s="23" t="s">
        <v>223</v>
      </c>
      <c r="C233" s="85"/>
      <c r="D233" s="25">
        <f>+D234</f>
        <v>125113299.81</v>
      </c>
      <c r="E233" s="22"/>
    </row>
    <row r="234" spans="1:5" s="31" customFormat="1" ht="33">
      <c r="A234" s="44" t="s">
        <v>14</v>
      </c>
      <c r="B234" s="55" t="s">
        <v>224</v>
      </c>
      <c r="C234" s="125"/>
      <c r="D234" s="29">
        <f>+D235</f>
        <v>125113299.81</v>
      </c>
      <c r="E234" s="28"/>
    </row>
    <row r="235" spans="1:5" ht="49.5">
      <c r="A235" s="52" t="s">
        <v>16</v>
      </c>
      <c r="B235" s="115" t="s">
        <v>225</v>
      </c>
      <c r="C235" s="99" t="s">
        <v>174</v>
      </c>
      <c r="D235" s="80">
        <v>125113299.81</v>
      </c>
      <c r="E235" s="49" t="s">
        <v>175</v>
      </c>
    </row>
    <row r="236" spans="1:5">
      <c r="A236" s="46" t="s">
        <v>12</v>
      </c>
      <c r="B236" s="23" t="s">
        <v>226</v>
      </c>
      <c r="C236" s="124"/>
      <c r="D236" s="25">
        <f>+D237</f>
        <v>53113299</v>
      </c>
      <c r="E236" s="24"/>
    </row>
    <row r="237" spans="1:5" s="31" customFormat="1" ht="33">
      <c r="A237" s="44" t="s">
        <v>14</v>
      </c>
      <c r="B237" s="55" t="s">
        <v>227</v>
      </c>
      <c r="C237" s="125"/>
      <c r="D237" s="29">
        <f>+D238</f>
        <v>53113299</v>
      </c>
      <c r="E237" s="28"/>
    </row>
    <row r="238" spans="1:5" ht="33">
      <c r="A238" s="49" t="s">
        <v>16</v>
      </c>
      <c r="B238" s="70" t="s">
        <v>228</v>
      </c>
      <c r="C238" s="99" t="s">
        <v>174</v>
      </c>
      <c r="D238" s="80">
        <v>53113299</v>
      </c>
      <c r="E238" s="49" t="s">
        <v>175</v>
      </c>
    </row>
    <row r="239" spans="1:5" s="15" customFormat="1">
      <c r="A239" s="11" t="s">
        <v>8</v>
      </c>
      <c r="B239" s="12" t="s">
        <v>229</v>
      </c>
      <c r="C239" s="122"/>
      <c r="D239" s="13">
        <f>+D240+D251+D269</f>
        <v>3861704681.3499994</v>
      </c>
      <c r="E239" s="14"/>
    </row>
    <row r="240" spans="1:5" s="21" customFormat="1">
      <c r="A240" s="69" t="s">
        <v>10</v>
      </c>
      <c r="B240" s="17" t="s">
        <v>230</v>
      </c>
      <c r="C240" s="123"/>
      <c r="D240" s="19">
        <f>+D241+D244+D248</f>
        <v>1082311026.74</v>
      </c>
      <c r="E240" s="20"/>
    </row>
    <row r="241" spans="1:5">
      <c r="A241" s="46" t="s">
        <v>12</v>
      </c>
      <c r="B241" s="23" t="s">
        <v>231</v>
      </c>
      <c r="C241" s="124"/>
      <c r="D241" s="25">
        <f>+D242</f>
        <v>79000000</v>
      </c>
      <c r="E241" s="26"/>
    </row>
    <row r="242" spans="1:5" s="31" customFormat="1">
      <c r="A242" s="44" t="s">
        <v>14</v>
      </c>
      <c r="B242" s="109" t="s">
        <v>232</v>
      </c>
      <c r="C242" s="125"/>
      <c r="D242" s="29">
        <f>+D243</f>
        <v>79000000</v>
      </c>
      <c r="E242" s="30"/>
    </row>
    <row r="243" spans="1:5" ht="49.5">
      <c r="A243" s="52" t="s">
        <v>16</v>
      </c>
      <c r="B243" s="115" t="s">
        <v>233</v>
      </c>
      <c r="C243" s="99" t="s">
        <v>150</v>
      </c>
      <c r="D243" s="48">
        <v>79000000</v>
      </c>
      <c r="E243" s="99" t="s">
        <v>388</v>
      </c>
    </row>
    <row r="244" spans="1:5">
      <c r="A244" s="46" t="s">
        <v>12</v>
      </c>
      <c r="B244" s="23" t="s">
        <v>234</v>
      </c>
      <c r="C244" s="124"/>
      <c r="D244" s="25">
        <f>+D245</f>
        <v>703746156.74000001</v>
      </c>
      <c r="E244" s="26"/>
    </row>
    <row r="245" spans="1:5" s="31" customFormat="1" ht="33">
      <c r="A245" s="44" t="s">
        <v>14</v>
      </c>
      <c r="B245" s="109" t="s">
        <v>235</v>
      </c>
      <c r="C245" s="125"/>
      <c r="D245" s="29">
        <f>SUM(D246:D247)</f>
        <v>703746156.74000001</v>
      </c>
      <c r="E245" s="30"/>
    </row>
    <row r="246" spans="1:5" ht="66">
      <c r="A246" s="52" t="s">
        <v>16</v>
      </c>
      <c r="B246" s="115" t="s">
        <v>236</v>
      </c>
      <c r="C246" s="99" t="s">
        <v>237</v>
      </c>
      <c r="D246" s="48">
        <v>436935307.91000003</v>
      </c>
      <c r="E246" s="99" t="s">
        <v>388</v>
      </c>
    </row>
    <row r="247" spans="1:5" ht="33">
      <c r="A247" s="52" t="s">
        <v>16</v>
      </c>
      <c r="B247" s="115" t="s">
        <v>238</v>
      </c>
      <c r="C247" s="99" t="s">
        <v>237</v>
      </c>
      <c r="D247" s="34">
        <v>266810848.83000001</v>
      </c>
      <c r="E247" s="99" t="s">
        <v>388</v>
      </c>
    </row>
    <row r="248" spans="1:5" ht="33">
      <c r="A248" s="46" t="s">
        <v>12</v>
      </c>
      <c r="B248" s="23" t="s">
        <v>239</v>
      </c>
      <c r="C248" s="124"/>
      <c r="D248" s="25">
        <f>+D249</f>
        <v>299564870</v>
      </c>
      <c r="E248" s="26"/>
    </row>
    <row r="249" spans="1:5" s="31" customFormat="1">
      <c r="A249" s="44" t="s">
        <v>14</v>
      </c>
      <c r="B249" s="109" t="s">
        <v>240</v>
      </c>
      <c r="C249" s="125"/>
      <c r="D249" s="29">
        <f>+D250</f>
        <v>299564870</v>
      </c>
      <c r="E249" s="30"/>
    </row>
    <row r="250" spans="1:5" ht="66">
      <c r="A250" s="52" t="s">
        <v>16</v>
      </c>
      <c r="B250" s="115" t="s">
        <v>241</v>
      </c>
      <c r="C250" s="99" t="s">
        <v>150</v>
      </c>
      <c r="D250" s="79">
        <v>299564870</v>
      </c>
      <c r="E250" s="99" t="s">
        <v>388</v>
      </c>
    </row>
    <row r="251" spans="1:5" s="21" customFormat="1">
      <c r="A251" s="69" t="s">
        <v>10</v>
      </c>
      <c r="B251" s="17" t="s">
        <v>242</v>
      </c>
      <c r="C251" s="123"/>
      <c r="D251" s="19">
        <f>+D252</f>
        <v>1104109279.3299999</v>
      </c>
      <c r="E251" s="20"/>
    </row>
    <row r="252" spans="1:5" ht="33">
      <c r="A252" s="46" t="s">
        <v>12</v>
      </c>
      <c r="B252" s="23" t="s">
        <v>243</v>
      </c>
      <c r="C252" s="124"/>
      <c r="D252" s="25">
        <f>+D253+D263+D265+D267</f>
        <v>1104109279.3299999</v>
      </c>
      <c r="E252" s="26"/>
    </row>
    <row r="253" spans="1:5" s="31" customFormat="1" ht="49.5">
      <c r="A253" s="44" t="s">
        <v>14</v>
      </c>
      <c r="B253" s="109" t="s">
        <v>244</v>
      </c>
      <c r="C253" s="125"/>
      <c r="D253" s="29">
        <f>SUM(D254:D262)</f>
        <v>890222279.32999992</v>
      </c>
      <c r="E253" s="30"/>
    </row>
    <row r="254" spans="1:5" s="73" customFormat="1" ht="49.5">
      <c r="A254" s="52" t="s">
        <v>16</v>
      </c>
      <c r="B254" s="115" t="s">
        <v>245</v>
      </c>
      <c r="C254" s="99" t="s">
        <v>246</v>
      </c>
      <c r="D254" s="79">
        <v>149924087.5</v>
      </c>
      <c r="E254" s="99" t="s">
        <v>388</v>
      </c>
    </row>
    <row r="255" spans="1:5" s="73" customFormat="1" ht="33">
      <c r="A255" s="52" t="s">
        <v>16</v>
      </c>
      <c r="B255" s="115" t="s">
        <v>247</v>
      </c>
      <c r="C255" s="99" t="s">
        <v>150</v>
      </c>
      <c r="D255" s="79">
        <v>90140000</v>
      </c>
      <c r="E255" s="99" t="s">
        <v>388</v>
      </c>
    </row>
    <row r="256" spans="1:5" s="73" customFormat="1" ht="66">
      <c r="A256" s="52" t="s">
        <v>16</v>
      </c>
      <c r="B256" s="115" t="s">
        <v>248</v>
      </c>
      <c r="C256" s="99" t="s">
        <v>150</v>
      </c>
      <c r="D256" s="79">
        <v>175179532</v>
      </c>
      <c r="E256" s="99" t="s">
        <v>388</v>
      </c>
    </row>
    <row r="257" spans="1:5" s="73" customFormat="1" ht="49.5">
      <c r="A257" s="52" t="s">
        <v>16</v>
      </c>
      <c r="B257" s="115" t="s">
        <v>249</v>
      </c>
      <c r="C257" s="99" t="s">
        <v>150</v>
      </c>
      <c r="D257" s="79">
        <v>75980000.010000005</v>
      </c>
      <c r="E257" s="99" t="s">
        <v>388</v>
      </c>
    </row>
    <row r="258" spans="1:5" s="73" customFormat="1" ht="49.5">
      <c r="A258" s="52" t="s">
        <v>16</v>
      </c>
      <c r="B258" s="115" t="s">
        <v>250</v>
      </c>
      <c r="C258" s="99" t="s">
        <v>150</v>
      </c>
      <c r="D258" s="82">
        <v>168879999.99000001</v>
      </c>
      <c r="E258" s="99" t="s">
        <v>388</v>
      </c>
    </row>
    <row r="259" spans="1:5" s="73" customFormat="1" ht="66">
      <c r="A259" s="52" t="s">
        <v>16</v>
      </c>
      <c r="B259" s="115" t="s">
        <v>251</v>
      </c>
      <c r="C259" s="99" t="s">
        <v>150</v>
      </c>
      <c r="D259" s="79">
        <v>66988351.020000003</v>
      </c>
      <c r="E259" s="99" t="s">
        <v>388</v>
      </c>
    </row>
    <row r="260" spans="1:5" s="73" customFormat="1" ht="49.5">
      <c r="A260" s="52" t="s">
        <v>16</v>
      </c>
      <c r="B260" s="115" t="s">
        <v>252</v>
      </c>
      <c r="C260" s="99" t="s">
        <v>150</v>
      </c>
      <c r="D260" s="79">
        <v>31120000</v>
      </c>
      <c r="E260" s="99" t="s">
        <v>388</v>
      </c>
    </row>
    <row r="261" spans="1:5" s="73" customFormat="1" ht="66">
      <c r="A261" s="52" t="s">
        <v>16</v>
      </c>
      <c r="B261" s="115" t="s">
        <v>253</v>
      </c>
      <c r="C261" s="99" t="s">
        <v>150</v>
      </c>
      <c r="D261" s="79">
        <v>37590000</v>
      </c>
      <c r="E261" s="99" t="s">
        <v>388</v>
      </c>
    </row>
    <row r="262" spans="1:5" s="73" customFormat="1" ht="33">
      <c r="A262" s="52" t="s">
        <v>16</v>
      </c>
      <c r="B262" s="115" t="s">
        <v>254</v>
      </c>
      <c r="C262" s="99" t="s">
        <v>246</v>
      </c>
      <c r="D262" s="79">
        <v>94420308.810000002</v>
      </c>
      <c r="E262" s="99" t="s">
        <v>388</v>
      </c>
    </row>
    <row r="263" spans="1:5" s="31" customFormat="1">
      <c r="A263" s="44" t="s">
        <v>14</v>
      </c>
      <c r="B263" s="109" t="s">
        <v>255</v>
      </c>
      <c r="C263" s="125"/>
      <c r="D263" s="29">
        <f>+D264</f>
        <v>100000000</v>
      </c>
      <c r="E263" s="30"/>
    </row>
    <row r="264" spans="1:5" ht="49.5">
      <c r="A264" s="52" t="s">
        <v>16</v>
      </c>
      <c r="B264" s="115" t="s">
        <v>256</v>
      </c>
      <c r="C264" s="99" t="s">
        <v>150</v>
      </c>
      <c r="D264" s="79">
        <v>100000000</v>
      </c>
      <c r="E264" s="99" t="s">
        <v>388</v>
      </c>
    </row>
    <row r="265" spans="1:5" s="31" customFormat="1">
      <c r="A265" s="44" t="s">
        <v>14</v>
      </c>
      <c r="B265" s="109" t="s">
        <v>257</v>
      </c>
      <c r="C265" s="125"/>
      <c r="D265" s="29">
        <f>+D266</f>
        <v>64894000</v>
      </c>
      <c r="E265" s="30"/>
    </row>
    <row r="266" spans="1:5" ht="49.5">
      <c r="A266" s="52" t="s">
        <v>16</v>
      </c>
      <c r="B266" s="115" t="s">
        <v>258</v>
      </c>
      <c r="C266" s="99" t="s">
        <v>150</v>
      </c>
      <c r="D266" s="79">
        <v>64894000</v>
      </c>
      <c r="E266" s="99" t="s">
        <v>388</v>
      </c>
    </row>
    <row r="267" spans="1:5" s="31" customFormat="1" ht="33">
      <c r="A267" s="44" t="s">
        <v>14</v>
      </c>
      <c r="B267" s="109" t="s">
        <v>259</v>
      </c>
      <c r="C267" s="125"/>
      <c r="D267" s="29">
        <f>+D268</f>
        <v>48993000</v>
      </c>
      <c r="E267" s="30"/>
    </row>
    <row r="268" spans="1:5" ht="33">
      <c r="A268" s="52" t="s">
        <v>16</v>
      </c>
      <c r="B268" s="116" t="s">
        <v>260</v>
      </c>
      <c r="C268" s="99" t="s">
        <v>150</v>
      </c>
      <c r="D268" s="79">
        <v>48993000</v>
      </c>
      <c r="E268" s="99" t="s">
        <v>388</v>
      </c>
    </row>
    <row r="269" spans="1:5" s="73" customFormat="1">
      <c r="A269" s="16" t="s">
        <v>10</v>
      </c>
      <c r="B269" s="17" t="s">
        <v>261</v>
      </c>
      <c r="C269" s="84"/>
      <c r="D269" s="19">
        <f>+D270+D279+D282</f>
        <v>1675284375.28</v>
      </c>
      <c r="E269" s="16"/>
    </row>
    <row r="270" spans="1:5" s="73" customFormat="1">
      <c r="A270" s="22" t="s">
        <v>12</v>
      </c>
      <c r="B270" s="23" t="s">
        <v>262</v>
      </c>
      <c r="C270" s="85"/>
      <c r="D270" s="25">
        <f>+D271+D274+D276</f>
        <v>591092447.27999997</v>
      </c>
      <c r="E270" s="22"/>
    </row>
    <row r="271" spans="1:5" s="73" customFormat="1" ht="33">
      <c r="A271" s="27" t="s">
        <v>14</v>
      </c>
      <c r="B271" s="109" t="s">
        <v>263</v>
      </c>
      <c r="C271" s="86"/>
      <c r="D271" s="29">
        <f>SUM(D272:D273)</f>
        <v>263402447.28</v>
      </c>
      <c r="E271" s="27"/>
    </row>
    <row r="272" spans="1:5" s="73" customFormat="1" ht="66">
      <c r="A272" s="49" t="s">
        <v>16</v>
      </c>
      <c r="B272" s="87" t="s">
        <v>264</v>
      </c>
      <c r="C272" s="99" t="s">
        <v>150</v>
      </c>
      <c r="D272" s="48">
        <v>130000000</v>
      </c>
      <c r="E272" s="49" t="s">
        <v>265</v>
      </c>
    </row>
    <row r="273" spans="1:5" s="73" customFormat="1" ht="49.5">
      <c r="A273" s="49" t="s">
        <v>16</v>
      </c>
      <c r="B273" s="87" t="s">
        <v>266</v>
      </c>
      <c r="C273" s="99" t="s">
        <v>150</v>
      </c>
      <c r="D273" s="48">
        <v>133402447.28</v>
      </c>
      <c r="E273" s="49" t="s">
        <v>265</v>
      </c>
    </row>
    <row r="274" spans="1:5" s="73" customFormat="1" ht="33">
      <c r="A274" s="27" t="s">
        <v>14</v>
      </c>
      <c r="B274" s="109" t="s">
        <v>267</v>
      </c>
      <c r="C274" s="86"/>
      <c r="D274" s="29">
        <f>+D275</f>
        <v>17690000</v>
      </c>
      <c r="E274" s="27"/>
    </row>
    <row r="275" spans="1:5" s="73" customFormat="1" ht="49.5">
      <c r="A275" s="49" t="s">
        <v>16</v>
      </c>
      <c r="B275" s="87" t="s">
        <v>268</v>
      </c>
      <c r="C275" s="99" t="s">
        <v>150</v>
      </c>
      <c r="D275" s="48">
        <v>17690000</v>
      </c>
      <c r="E275" s="49" t="s">
        <v>265</v>
      </c>
    </row>
    <row r="276" spans="1:5" s="73" customFormat="1" ht="33">
      <c r="A276" s="27" t="s">
        <v>14</v>
      </c>
      <c r="B276" s="109" t="s">
        <v>269</v>
      </c>
      <c r="C276" s="86"/>
      <c r="D276" s="29">
        <f>+D277+D278</f>
        <v>310000000</v>
      </c>
      <c r="E276" s="27"/>
    </row>
    <row r="277" spans="1:5" s="73" customFormat="1" ht="33">
      <c r="A277" s="49" t="s">
        <v>16</v>
      </c>
      <c r="B277" s="88" t="s">
        <v>270</v>
      </c>
      <c r="C277" s="81" t="s">
        <v>150</v>
      </c>
      <c r="D277" s="48">
        <v>160000000</v>
      </c>
      <c r="E277" s="49" t="s">
        <v>265</v>
      </c>
    </row>
    <row r="278" spans="1:5" s="73" customFormat="1" ht="49.5">
      <c r="A278" s="49" t="s">
        <v>16</v>
      </c>
      <c r="B278" s="88" t="s">
        <v>271</v>
      </c>
      <c r="C278" s="81" t="s">
        <v>150</v>
      </c>
      <c r="D278" s="48">
        <v>150000000</v>
      </c>
      <c r="E278" s="49" t="s">
        <v>265</v>
      </c>
    </row>
    <row r="279" spans="1:5" s="73" customFormat="1">
      <c r="A279" s="22" t="s">
        <v>12</v>
      </c>
      <c r="B279" s="23" t="s">
        <v>272</v>
      </c>
      <c r="C279" s="124"/>
      <c r="D279" s="25">
        <f>+D280</f>
        <v>140000000</v>
      </c>
      <c r="E279" s="24"/>
    </row>
    <row r="280" spans="1:5" s="73" customFormat="1">
      <c r="A280" s="27" t="s">
        <v>14</v>
      </c>
      <c r="B280" s="109" t="s">
        <v>273</v>
      </c>
      <c r="C280" s="86"/>
      <c r="D280" s="29">
        <f>+D281</f>
        <v>140000000</v>
      </c>
      <c r="E280" s="27"/>
    </row>
    <row r="281" spans="1:5" s="73" customFormat="1" ht="49.5">
      <c r="A281" s="49" t="s">
        <v>16</v>
      </c>
      <c r="B281" s="88" t="s">
        <v>274</v>
      </c>
      <c r="C281" s="99" t="s">
        <v>150</v>
      </c>
      <c r="D281" s="48">
        <v>140000000</v>
      </c>
      <c r="E281" s="49" t="s">
        <v>265</v>
      </c>
    </row>
    <row r="282" spans="1:5" s="73" customFormat="1">
      <c r="A282" s="22" t="s">
        <v>12</v>
      </c>
      <c r="B282" s="23" t="s">
        <v>275</v>
      </c>
      <c r="C282" s="124"/>
      <c r="D282" s="25">
        <f>D283+D286</f>
        <v>944191928</v>
      </c>
      <c r="E282" s="24"/>
    </row>
    <row r="283" spans="1:5" s="73" customFormat="1">
      <c r="A283" s="27" t="s">
        <v>14</v>
      </c>
      <c r="B283" s="109" t="s">
        <v>276</v>
      </c>
      <c r="C283" s="86"/>
      <c r="D283" s="29">
        <f>D284+D285</f>
        <v>316091928</v>
      </c>
      <c r="E283" s="27"/>
    </row>
    <row r="284" spans="1:5" s="73" customFormat="1" ht="49.5">
      <c r="A284" s="49" t="s">
        <v>16</v>
      </c>
      <c r="B284" s="87" t="s">
        <v>277</v>
      </c>
      <c r="C284" s="99" t="s">
        <v>278</v>
      </c>
      <c r="D284" s="89">
        <v>249191928</v>
      </c>
      <c r="E284" s="49" t="s">
        <v>265</v>
      </c>
    </row>
    <row r="285" spans="1:5" s="73" customFormat="1" ht="49.5">
      <c r="A285" s="49" t="s">
        <v>16</v>
      </c>
      <c r="B285" s="87" t="s">
        <v>279</v>
      </c>
      <c r="C285" s="99" t="s">
        <v>278</v>
      </c>
      <c r="D285" s="89">
        <v>66900000</v>
      </c>
      <c r="E285" s="49" t="s">
        <v>265</v>
      </c>
    </row>
    <row r="286" spans="1:5" s="73" customFormat="1">
      <c r="A286" s="27" t="s">
        <v>14</v>
      </c>
      <c r="B286" s="109" t="s">
        <v>280</v>
      </c>
      <c r="C286" s="86"/>
      <c r="D286" s="29">
        <f>SUM(D287:D289)</f>
        <v>628100000</v>
      </c>
      <c r="E286" s="27"/>
    </row>
    <row r="287" spans="1:5" s="73" customFormat="1" ht="33">
      <c r="A287" s="49" t="s">
        <v>16</v>
      </c>
      <c r="B287" s="87" t="s">
        <v>281</v>
      </c>
      <c r="C287" s="99" t="s">
        <v>278</v>
      </c>
      <c r="D287" s="48">
        <v>200000000</v>
      </c>
      <c r="E287" s="49" t="s">
        <v>265</v>
      </c>
    </row>
    <row r="288" spans="1:5" s="73" customFormat="1" ht="49.5">
      <c r="A288" s="49" t="s">
        <v>16</v>
      </c>
      <c r="B288" s="87" t="s">
        <v>282</v>
      </c>
      <c r="C288" s="99" t="s">
        <v>278</v>
      </c>
      <c r="D288" s="48">
        <v>205000000</v>
      </c>
      <c r="E288" s="49" t="s">
        <v>265</v>
      </c>
    </row>
    <row r="289" spans="1:5" s="73" customFormat="1" ht="33">
      <c r="A289" s="49" t="s">
        <v>16</v>
      </c>
      <c r="B289" s="87" t="s">
        <v>283</v>
      </c>
      <c r="C289" s="99" t="s">
        <v>278</v>
      </c>
      <c r="D289" s="48">
        <v>223100000</v>
      </c>
      <c r="E289" s="49" t="s">
        <v>265</v>
      </c>
    </row>
    <row r="290" spans="1:5" s="90" customFormat="1">
      <c r="A290" s="11" t="s">
        <v>8</v>
      </c>
      <c r="B290" s="12" t="s">
        <v>284</v>
      </c>
      <c r="C290" s="122"/>
      <c r="D290" s="13">
        <f>+D291+D309</f>
        <v>10240903148.709999</v>
      </c>
      <c r="E290" s="11"/>
    </row>
    <row r="291" spans="1:5" s="21" customFormat="1">
      <c r="A291" s="69" t="s">
        <v>10</v>
      </c>
      <c r="B291" s="17" t="s">
        <v>285</v>
      </c>
      <c r="C291" s="123"/>
      <c r="D291" s="19">
        <f>+D292+D303+D306</f>
        <v>7090161499.3599997</v>
      </c>
      <c r="E291" s="18"/>
    </row>
    <row r="292" spans="1:5">
      <c r="A292" s="46" t="s">
        <v>12</v>
      </c>
      <c r="B292" s="23" t="s">
        <v>286</v>
      </c>
      <c r="C292" s="124"/>
      <c r="D292" s="25">
        <f>+D293+D295</f>
        <v>6862161499.3599997</v>
      </c>
      <c r="E292" s="24"/>
    </row>
    <row r="293" spans="1:5" s="31" customFormat="1">
      <c r="A293" s="44" t="s">
        <v>14</v>
      </c>
      <c r="B293" s="109" t="s">
        <v>287</v>
      </c>
      <c r="C293" s="125"/>
      <c r="D293" s="29">
        <f>+D294</f>
        <v>144071975.41</v>
      </c>
      <c r="E293" s="28"/>
    </row>
    <row r="294" spans="1:5" ht="49.5">
      <c r="A294" s="49" t="s">
        <v>16</v>
      </c>
      <c r="B294" s="115" t="s">
        <v>288</v>
      </c>
      <c r="C294" s="132" t="s">
        <v>289</v>
      </c>
      <c r="D294" s="48">
        <v>144071975.41</v>
      </c>
      <c r="E294" s="49" t="s">
        <v>175</v>
      </c>
    </row>
    <row r="295" spans="1:5" s="31" customFormat="1">
      <c r="A295" s="44" t="s">
        <v>14</v>
      </c>
      <c r="B295" s="109" t="s">
        <v>290</v>
      </c>
      <c r="C295" s="125"/>
      <c r="D295" s="29">
        <f>SUM(D296:D302)</f>
        <v>6718089523.9499998</v>
      </c>
      <c r="E295" s="28"/>
    </row>
    <row r="296" spans="1:5" s="36" customFormat="1" ht="33">
      <c r="A296" s="52" t="s">
        <v>16</v>
      </c>
      <c r="B296" s="113" t="s">
        <v>291</v>
      </c>
      <c r="C296" s="133" t="s">
        <v>292</v>
      </c>
      <c r="D296" s="92">
        <v>5349657667.9499998</v>
      </c>
      <c r="E296" s="49" t="s">
        <v>175</v>
      </c>
    </row>
    <row r="297" spans="1:5" ht="49.5">
      <c r="A297" s="93" t="s">
        <v>16</v>
      </c>
      <c r="B297" s="91" t="s">
        <v>293</v>
      </c>
      <c r="C297" s="132" t="s">
        <v>289</v>
      </c>
      <c r="D297" s="48">
        <v>288071976</v>
      </c>
      <c r="E297" s="49" t="s">
        <v>175</v>
      </c>
    </row>
    <row r="298" spans="1:5" ht="33">
      <c r="A298" s="52" t="s">
        <v>16</v>
      </c>
      <c r="B298" s="91" t="s">
        <v>294</v>
      </c>
      <c r="C298" s="132" t="s">
        <v>289</v>
      </c>
      <c r="D298" s="48">
        <v>216071976</v>
      </c>
      <c r="E298" s="49" t="s">
        <v>175</v>
      </c>
    </row>
    <row r="299" spans="1:5" ht="49.5">
      <c r="A299" s="52" t="s">
        <v>16</v>
      </c>
      <c r="B299" s="91" t="s">
        <v>295</v>
      </c>
      <c r="C299" s="132" t="s">
        <v>289</v>
      </c>
      <c r="D299" s="48">
        <v>216071976</v>
      </c>
      <c r="E299" s="49" t="s">
        <v>175</v>
      </c>
    </row>
    <row r="300" spans="1:5" ht="64.5" customHeight="1">
      <c r="A300" s="94" t="s">
        <v>16</v>
      </c>
      <c r="B300" s="95" t="s">
        <v>296</v>
      </c>
      <c r="C300" s="132" t="s">
        <v>289</v>
      </c>
      <c r="D300" s="48">
        <v>216071976</v>
      </c>
      <c r="E300" s="49" t="s">
        <v>175</v>
      </c>
    </row>
    <row r="301" spans="1:5" ht="66">
      <c r="A301" s="94" t="s">
        <v>16</v>
      </c>
      <c r="B301" s="95" t="s">
        <v>297</v>
      </c>
      <c r="C301" s="132" t="s">
        <v>289</v>
      </c>
      <c r="D301" s="48">
        <v>216071976</v>
      </c>
      <c r="E301" s="49" t="s">
        <v>175</v>
      </c>
    </row>
    <row r="302" spans="1:5" ht="66">
      <c r="A302" s="94" t="s">
        <v>16</v>
      </c>
      <c r="B302" s="95" t="s">
        <v>298</v>
      </c>
      <c r="C302" s="132" t="s">
        <v>289</v>
      </c>
      <c r="D302" s="48">
        <v>216071976</v>
      </c>
      <c r="E302" s="49" t="s">
        <v>175</v>
      </c>
    </row>
    <row r="303" spans="1:5">
      <c r="A303" s="46" t="s">
        <v>12</v>
      </c>
      <c r="B303" s="23" t="s">
        <v>299</v>
      </c>
      <c r="C303" s="124"/>
      <c r="D303" s="25">
        <f>+D304</f>
        <v>78000000</v>
      </c>
      <c r="E303" s="24"/>
    </row>
    <row r="304" spans="1:5" s="31" customFormat="1" ht="33">
      <c r="A304" s="44" t="s">
        <v>14</v>
      </c>
      <c r="B304" s="109" t="s">
        <v>300</v>
      </c>
      <c r="C304" s="125"/>
      <c r="D304" s="29">
        <f>SUM(D305:D305)</f>
        <v>78000000</v>
      </c>
      <c r="E304" s="28"/>
    </row>
    <row r="305" spans="1:5">
      <c r="A305" s="52" t="s">
        <v>16</v>
      </c>
      <c r="B305" s="116" t="s">
        <v>301</v>
      </c>
      <c r="C305" s="99" t="s">
        <v>150</v>
      </c>
      <c r="D305" s="79">
        <v>78000000</v>
      </c>
      <c r="E305" s="49" t="s">
        <v>175</v>
      </c>
    </row>
    <row r="306" spans="1:5">
      <c r="A306" s="46" t="s">
        <v>12</v>
      </c>
      <c r="B306" s="23" t="s">
        <v>302</v>
      </c>
      <c r="C306" s="124"/>
      <c r="D306" s="25">
        <f>+D307</f>
        <v>150000000</v>
      </c>
      <c r="E306" s="24"/>
    </row>
    <row r="307" spans="1:5" s="31" customFormat="1">
      <c r="A307" s="44" t="s">
        <v>14</v>
      </c>
      <c r="B307" s="109" t="s">
        <v>303</v>
      </c>
      <c r="C307" s="125"/>
      <c r="D307" s="29">
        <f>+D308</f>
        <v>150000000</v>
      </c>
      <c r="E307" s="28"/>
    </row>
    <row r="308" spans="1:5" ht="49.5">
      <c r="A308" s="52" t="s">
        <v>16</v>
      </c>
      <c r="B308" s="115" t="s">
        <v>304</v>
      </c>
      <c r="C308" s="99" t="s">
        <v>174</v>
      </c>
      <c r="D308" s="79">
        <v>150000000</v>
      </c>
      <c r="E308" s="49" t="s">
        <v>175</v>
      </c>
    </row>
    <row r="309" spans="1:5" s="21" customFormat="1">
      <c r="A309" s="69" t="s">
        <v>10</v>
      </c>
      <c r="B309" s="17" t="s">
        <v>305</v>
      </c>
      <c r="C309" s="123"/>
      <c r="D309" s="19">
        <f>+D310+D318+D321+D326</f>
        <v>3150741649.3499999</v>
      </c>
      <c r="E309" s="20"/>
    </row>
    <row r="310" spans="1:5">
      <c r="A310" s="46" t="s">
        <v>12</v>
      </c>
      <c r="B310" s="23" t="s">
        <v>306</v>
      </c>
      <c r="C310" s="124"/>
      <c r="D310" s="25">
        <f>+D311</f>
        <v>868929010.92999995</v>
      </c>
      <c r="E310" s="26"/>
    </row>
    <row r="311" spans="1:5" s="31" customFormat="1" ht="33">
      <c r="A311" s="44" t="s">
        <v>14</v>
      </c>
      <c r="B311" s="109" t="s">
        <v>307</v>
      </c>
      <c r="C311" s="125"/>
      <c r="D311" s="29">
        <f>SUM(D312:D317)</f>
        <v>868929010.92999995</v>
      </c>
      <c r="E311" s="30"/>
    </row>
    <row r="312" spans="1:5" ht="33">
      <c r="A312" s="52" t="s">
        <v>16</v>
      </c>
      <c r="B312" s="115" t="s">
        <v>308</v>
      </c>
      <c r="C312" s="99" t="s">
        <v>150</v>
      </c>
      <c r="D312" s="48">
        <v>110764328.40000001</v>
      </c>
      <c r="E312" s="49" t="s">
        <v>309</v>
      </c>
    </row>
    <row r="313" spans="1:5" ht="33">
      <c r="A313" s="52" t="s">
        <v>16</v>
      </c>
      <c r="B313" s="115" t="s">
        <v>310</v>
      </c>
      <c r="C313" s="99" t="s">
        <v>150</v>
      </c>
      <c r="D313" s="48">
        <v>60000000</v>
      </c>
      <c r="E313" s="49" t="s">
        <v>309</v>
      </c>
    </row>
    <row r="314" spans="1:5" ht="33">
      <c r="A314" s="52" t="s">
        <v>16</v>
      </c>
      <c r="B314" s="115" t="s">
        <v>311</v>
      </c>
      <c r="C314" s="99" t="s">
        <v>150</v>
      </c>
      <c r="D314" s="48">
        <v>140000000</v>
      </c>
      <c r="E314" s="49" t="s">
        <v>309</v>
      </c>
    </row>
    <row r="315" spans="1:5" ht="54.75" customHeight="1">
      <c r="A315" s="52" t="s">
        <v>16</v>
      </c>
      <c r="B315" s="87" t="s">
        <v>312</v>
      </c>
      <c r="C315" s="99" t="s">
        <v>313</v>
      </c>
      <c r="D315" s="48">
        <v>282108169</v>
      </c>
      <c r="E315" s="49" t="s">
        <v>309</v>
      </c>
    </row>
    <row r="316" spans="1:5" ht="33">
      <c r="A316" s="52" t="s">
        <v>16</v>
      </c>
      <c r="B316" s="70" t="s">
        <v>314</v>
      </c>
      <c r="C316" s="99" t="s">
        <v>150</v>
      </c>
      <c r="D316" s="48">
        <v>76000000</v>
      </c>
      <c r="E316" s="49" t="s">
        <v>309</v>
      </c>
    </row>
    <row r="317" spans="1:5" s="96" customFormat="1" ht="33">
      <c r="A317" s="32" t="s">
        <v>16</v>
      </c>
      <c r="B317" s="113" t="s">
        <v>315</v>
      </c>
      <c r="C317" s="134" t="s">
        <v>150</v>
      </c>
      <c r="D317" s="82">
        <v>200056513.53</v>
      </c>
      <c r="E317" s="32" t="s">
        <v>316</v>
      </c>
    </row>
    <row r="318" spans="1:5">
      <c r="A318" s="46" t="s">
        <v>12</v>
      </c>
      <c r="B318" s="23" t="s">
        <v>317</v>
      </c>
      <c r="C318" s="124"/>
      <c r="D318" s="25">
        <f>+D319</f>
        <v>350000000</v>
      </c>
      <c r="E318" s="26"/>
    </row>
    <row r="319" spans="1:5" s="31" customFormat="1">
      <c r="A319" s="44" t="s">
        <v>14</v>
      </c>
      <c r="B319" s="109" t="s">
        <v>318</v>
      </c>
      <c r="C319" s="125"/>
      <c r="D319" s="29">
        <f>+D320</f>
        <v>350000000</v>
      </c>
      <c r="E319" s="30"/>
    </row>
    <row r="320" spans="1:5" s="73" customFormat="1" ht="46.5" customHeight="1">
      <c r="A320" s="99" t="s">
        <v>16</v>
      </c>
      <c r="B320" s="47" t="s">
        <v>387</v>
      </c>
      <c r="C320" s="99" t="s">
        <v>150</v>
      </c>
      <c r="D320" s="79">
        <v>350000000</v>
      </c>
      <c r="E320" s="99" t="s">
        <v>319</v>
      </c>
    </row>
    <row r="321" spans="1:5">
      <c r="A321" s="46" t="s">
        <v>12</v>
      </c>
      <c r="B321" s="23" t="s">
        <v>320</v>
      </c>
      <c r="C321" s="124"/>
      <c r="D321" s="25">
        <f>+D322</f>
        <v>182000000</v>
      </c>
      <c r="E321" s="26"/>
    </row>
    <row r="322" spans="1:5" s="31" customFormat="1">
      <c r="A322" s="44" t="s">
        <v>14</v>
      </c>
      <c r="B322" s="109" t="s">
        <v>321</v>
      </c>
      <c r="C322" s="125"/>
      <c r="D322" s="29">
        <f>SUM(D323:D325)</f>
        <v>182000000</v>
      </c>
      <c r="E322" s="30"/>
    </row>
    <row r="323" spans="1:5" ht="33">
      <c r="A323" s="52" t="s">
        <v>16</v>
      </c>
      <c r="B323" s="116" t="s">
        <v>322</v>
      </c>
      <c r="C323" s="99" t="s">
        <v>150</v>
      </c>
      <c r="D323" s="79">
        <v>180000000</v>
      </c>
      <c r="E323" s="49" t="s">
        <v>309</v>
      </c>
    </row>
    <row r="324" spans="1:5" s="96" customFormat="1" ht="49.5">
      <c r="A324" s="32" t="s">
        <v>16</v>
      </c>
      <c r="B324" s="97" t="s">
        <v>323</v>
      </c>
      <c r="C324" s="128" t="s">
        <v>150</v>
      </c>
      <c r="D324" s="82">
        <v>1000000</v>
      </c>
      <c r="E324" s="32" t="s">
        <v>316</v>
      </c>
    </row>
    <row r="325" spans="1:5" s="96" customFormat="1" ht="49.5">
      <c r="A325" s="32" t="s">
        <v>16</v>
      </c>
      <c r="B325" s="97" t="s">
        <v>324</v>
      </c>
      <c r="C325" s="128" t="s">
        <v>150</v>
      </c>
      <c r="D325" s="82">
        <v>1000000</v>
      </c>
      <c r="E325" s="32" t="s">
        <v>316</v>
      </c>
    </row>
    <row r="326" spans="1:5">
      <c r="A326" s="46" t="s">
        <v>12</v>
      </c>
      <c r="B326" s="23" t="s">
        <v>325</v>
      </c>
      <c r="C326" s="124"/>
      <c r="D326" s="25">
        <f>+D327+D332</f>
        <v>1749812638.4200001</v>
      </c>
      <c r="E326" s="26"/>
    </row>
    <row r="327" spans="1:5" s="31" customFormat="1">
      <c r="A327" s="44" t="s">
        <v>14</v>
      </c>
      <c r="B327" s="109" t="s">
        <v>326</v>
      </c>
      <c r="C327" s="125"/>
      <c r="D327" s="29">
        <f>SUM(D328:D331)</f>
        <v>290160588.15999997</v>
      </c>
      <c r="E327" s="30"/>
    </row>
    <row r="328" spans="1:5" ht="33">
      <c r="A328" s="52" t="s">
        <v>16</v>
      </c>
      <c r="B328" s="98" t="s">
        <v>327</v>
      </c>
      <c r="C328" s="135" t="s">
        <v>328</v>
      </c>
      <c r="D328" s="48">
        <v>40000000</v>
      </c>
      <c r="E328" s="49" t="s">
        <v>175</v>
      </c>
    </row>
    <row r="329" spans="1:5" ht="66">
      <c r="A329" s="52" t="s">
        <v>16</v>
      </c>
      <c r="B329" s="98" t="s">
        <v>329</v>
      </c>
      <c r="C329" s="99" t="s">
        <v>150</v>
      </c>
      <c r="D329" s="48">
        <v>118056667</v>
      </c>
      <c r="E329" s="49" t="s">
        <v>175</v>
      </c>
    </row>
    <row r="330" spans="1:5" ht="49.5">
      <c r="A330" s="52" t="s">
        <v>16</v>
      </c>
      <c r="B330" s="98" t="s">
        <v>330</v>
      </c>
      <c r="C330" s="135" t="s">
        <v>331</v>
      </c>
      <c r="D330" s="48">
        <v>40160588.159999996</v>
      </c>
      <c r="E330" s="49" t="s">
        <v>175</v>
      </c>
    </row>
    <row r="331" spans="1:5" ht="49.5">
      <c r="A331" s="52" t="s">
        <v>16</v>
      </c>
      <c r="B331" s="98" t="s">
        <v>332</v>
      </c>
      <c r="C331" s="99" t="s">
        <v>150</v>
      </c>
      <c r="D331" s="48">
        <v>91943333</v>
      </c>
      <c r="E331" s="49" t="s">
        <v>175</v>
      </c>
    </row>
    <row r="332" spans="1:5" s="31" customFormat="1" ht="33">
      <c r="A332" s="44" t="s">
        <v>14</v>
      </c>
      <c r="B332" s="109" t="s">
        <v>333</v>
      </c>
      <c r="C332" s="125"/>
      <c r="D332" s="29">
        <f>SUM(D333:D338)</f>
        <v>1459652050.26</v>
      </c>
      <c r="E332" s="28"/>
    </row>
    <row r="333" spans="1:5" ht="49.5">
      <c r="A333" s="52" t="s">
        <v>16</v>
      </c>
      <c r="B333" s="100" t="s">
        <v>334</v>
      </c>
      <c r="C333" s="99" t="s">
        <v>335</v>
      </c>
      <c r="D333" s="79">
        <v>337590694.80000001</v>
      </c>
      <c r="E333" s="49" t="s">
        <v>175</v>
      </c>
    </row>
    <row r="334" spans="1:5" ht="49.5">
      <c r="A334" s="52" t="s">
        <v>16</v>
      </c>
      <c r="B334" s="101" t="s">
        <v>336</v>
      </c>
      <c r="C334" s="99" t="s">
        <v>150</v>
      </c>
      <c r="D334" s="79">
        <v>350000000</v>
      </c>
      <c r="E334" s="49" t="s">
        <v>175</v>
      </c>
    </row>
    <row r="335" spans="1:5" ht="33">
      <c r="A335" s="52" t="s">
        <v>16</v>
      </c>
      <c r="B335" s="100" t="s">
        <v>337</v>
      </c>
      <c r="C335" s="99" t="s">
        <v>335</v>
      </c>
      <c r="D335" s="79">
        <v>339390694.80000001</v>
      </c>
      <c r="E335" s="49" t="s">
        <v>175</v>
      </c>
    </row>
    <row r="336" spans="1:5" ht="66">
      <c r="A336" s="52" t="s">
        <v>16</v>
      </c>
      <c r="B336" s="100" t="s">
        <v>338</v>
      </c>
      <c r="C336" s="99" t="s">
        <v>335</v>
      </c>
      <c r="D336" s="79">
        <v>250000000</v>
      </c>
      <c r="E336" s="49" t="s">
        <v>175</v>
      </c>
    </row>
    <row r="337" spans="1:5" ht="33">
      <c r="A337" s="52" t="s">
        <v>16</v>
      </c>
      <c r="B337" s="100" t="s">
        <v>339</v>
      </c>
      <c r="C337" s="135" t="s">
        <v>328</v>
      </c>
      <c r="D337" s="79">
        <v>132670660.66</v>
      </c>
      <c r="E337" s="49" t="s">
        <v>175</v>
      </c>
    </row>
    <row r="338" spans="1:5" ht="49.5">
      <c r="A338" s="52" t="s">
        <v>16</v>
      </c>
      <c r="B338" s="100" t="s">
        <v>340</v>
      </c>
      <c r="C338" s="135" t="s">
        <v>328</v>
      </c>
      <c r="D338" s="79">
        <v>50000000</v>
      </c>
      <c r="E338" s="49" t="s">
        <v>175</v>
      </c>
    </row>
    <row r="339" spans="1:5" s="90" customFormat="1">
      <c r="A339" s="11" t="s">
        <v>8</v>
      </c>
      <c r="B339" s="12" t="s">
        <v>341</v>
      </c>
      <c r="C339" s="122"/>
      <c r="D339" s="13">
        <f>+D340+D359+D367+D371</f>
        <v>11883440624.26</v>
      </c>
      <c r="E339" s="14"/>
    </row>
    <row r="340" spans="1:5" s="21" customFormat="1">
      <c r="A340" s="69" t="s">
        <v>10</v>
      </c>
      <c r="B340" s="17" t="s">
        <v>342</v>
      </c>
      <c r="C340" s="123"/>
      <c r="D340" s="19">
        <f>+D341</f>
        <v>4783457970.2000008</v>
      </c>
      <c r="E340" s="20"/>
    </row>
    <row r="341" spans="1:5">
      <c r="A341" s="46" t="s">
        <v>12</v>
      </c>
      <c r="B341" s="23" t="s">
        <v>343</v>
      </c>
      <c r="C341" s="124"/>
      <c r="D341" s="25">
        <f>+D342+D344+D351+D355</f>
        <v>4783457970.2000008</v>
      </c>
      <c r="E341" s="26"/>
    </row>
    <row r="342" spans="1:5" s="31" customFormat="1">
      <c r="A342" s="44" t="s">
        <v>14</v>
      </c>
      <c r="B342" s="109" t="s">
        <v>344</v>
      </c>
      <c r="C342" s="125"/>
      <c r="D342" s="29">
        <f>+D343</f>
        <v>100000000</v>
      </c>
      <c r="E342" s="30"/>
    </row>
    <row r="343" spans="1:5" s="103" customFormat="1" ht="33">
      <c r="A343" s="52" t="s">
        <v>16</v>
      </c>
      <c r="B343" s="102" t="s">
        <v>345</v>
      </c>
      <c r="C343" s="128" t="s">
        <v>150</v>
      </c>
      <c r="D343" s="79">
        <v>100000000</v>
      </c>
      <c r="E343" s="49" t="s">
        <v>346</v>
      </c>
    </row>
    <row r="344" spans="1:5" s="31" customFormat="1">
      <c r="A344" s="44" t="s">
        <v>14</v>
      </c>
      <c r="B344" s="109" t="s">
        <v>347</v>
      </c>
      <c r="C344" s="125"/>
      <c r="D344" s="29">
        <f>SUM(D345:D350)</f>
        <v>4259669247.4400001</v>
      </c>
      <c r="E344" s="30"/>
    </row>
    <row r="345" spans="1:5" s="103" customFormat="1">
      <c r="A345" s="161" t="s">
        <v>16</v>
      </c>
      <c r="B345" s="162" t="s">
        <v>348</v>
      </c>
      <c r="C345" s="99" t="s">
        <v>349</v>
      </c>
      <c r="D345" s="79">
        <v>1652000000</v>
      </c>
      <c r="E345" s="49" t="s">
        <v>346</v>
      </c>
    </row>
    <row r="346" spans="1:5" s="103" customFormat="1">
      <c r="A346" s="161"/>
      <c r="B346" s="162"/>
      <c r="C346" s="99" t="s">
        <v>150</v>
      </c>
      <c r="D346" s="82">
        <v>100000000</v>
      </c>
      <c r="E346" s="49" t="s">
        <v>346</v>
      </c>
    </row>
    <row r="347" spans="1:5" s="103" customFormat="1">
      <c r="A347" s="161" t="s">
        <v>16</v>
      </c>
      <c r="B347" s="162" t="s">
        <v>350</v>
      </c>
      <c r="C347" s="99" t="s">
        <v>349</v>
      </c>
      <c r="D347" s="82">
        <v>521551079.19</v>
      </c>
      <c r="E347" s="49" t="s">
        <v>346</v>
      </c>
    </row>
    <row r="348" spans="1:5" s="103" customFormat="1">
      <c r="A348" s="161"/>
      <c r="B348" s="162"/>
      <c r="C348" s="99" t="s">
        <v>150</v>
      </c>
      <c r="D348" s="82">
        <v>71216722.810000002</v>
      </c>
      <c r="E348" s="49" t="s">
        <v>346</v>
      </c>
    </row>
    <row r="349" spans="1:5">
      <c r="A349" s="153" t="s">
        <v>16</v>
      </c>
      <c r="B349" s="162" t="s">
        <v>351</v>
      </c>
      <c r="C349" s="99" t="s">
        <v>349</v>
      </c>
      <c r="D349" s="82">
        <v>600000000</v>
      </c>
      <c r="E349" s="49" t="s">
        <v>346</v>
      </c>
    </row>
    <row r="350" spans="1:5">
      <c r="A350" s="153"/>
      <c r="B350" s="162"/>
      <c r="C350" s="99" t="s">
        <v>150</v>
      </c>
      <c r="D350" s="82">
        <v>1314901445.4400001</v>
      </c>
      <c r="E350" s="49" t="s">
        <v>346</v>
      </c>
    </row>
    <row r="351" spans="1:5" s="31" customFormat="1">
      <c r="A351" s="44" t="s">
        <v>14</v>
      </c>
      <c r="B351" s="109" t="s">
        <v>352</v>
      </c>
      <c r="C351" s="125"/>
      <c r="D351" s="29">
        <f>SUM(D352:D354)</f>
        <v>231174876</v>
      </c>
      <c r="E351" s="30"/>
    </row>
    <row r="352" spans="1:5" s="36" customFormat="1" ht="33">
      <c r="A352" s="93" t="s">
        <v>16</v>
      </c>
      <c r="B352" s="97" t="s">
        <v>353</v>
      </c>
      <c r="C352" s="128" t="s">
        <v>150</v>
      </c>
      <c r="D352" s="82">
        <v>65045748</v>
      </c>
      <c r="E352" s="32" t="s">
        <v>346</v>
      </c>
    </row>
    <row r="353" spans="1:5" s="36" customFormat="1" ht="49.5">
      <c r="A353" s="93" t="s">
        <v>16</v>
      </c>
      <c r="B353" s="97" t="s">
        <v>354</v>
      </c>
      <c r="C353" s="128" t="s">
        <v>150</v>
      </c>
      <c r="D353" s="82">
        <v>99580676</v>
      </c>
      <c r="E353" s="32" t="s">
        <v>346</v>
      </c>
    </row>
    <row r="354" spans="1:5" s="36" customFormat="1" ht="33">
      <c r="A354" s="93" t="s">
        <v>16</v>
      </c>
      <c r="B354" s="97" t="s">
        <v>355</v>
      </c>
      <c r="C354" s="128" t="s">
        <v>150</v>
      </c>
      <c r="D354" s="82">
        <v>66548452</v>
      </c>
      <c r="E354" s="32" t="s">
        <v>346</v>
      </c>
    </row>
    <row r="355" spans="1:5" s="31" customFormat="1">
      <c r="A355" s="44" t="s">
        <v>14</v>
      </c>
      <c r="B355" s="109" t="s">
        <v>356</v>
      </c>
      <c r="C355" s="125"/>
      <c r="D355" s="29">
        <f>SUM(D356:D358)</f>
        <v>192613846.75999999</v>
      </c>
      <c r="E355" s="30"/>
    </row>
    <row r="356" spans="1:5" ht="33">
      <c r="A356" s="52" t="s">
        <v>16</v>
      </c>
      <c r="B356" s="118" t="s">
        <v>357</v>
      </c>
      <c r="C356" s="99" t="s">
        <v>150</v>
      </c>
      <c r="D356" s="79">
        <v>67928242</v>
      </c>
      <c r="E356" s="49" t="s">
        <v>346</v>
      </c>
    </row>
    <row r="357" spans="1:5" s="103" customFormat="1" ht="33">
      <c r="A357" s="52" t="s">
        <v>16</v>
      </c>
      <c r="B357" s="118" t="s">
        <v>358</v>
      </c>
      <c r="C357" s="99" t="s">
        <v>150</v>
      </c>
      <c r="D357" s="79">
        <v>46220165</v>
      </c>
      <c r="E357" s="49" t="s">
        <v>346</v>
      </c>
    </row>
    <row r="358" spans="1:5" ht="33">
      <c r="A358" s="52" t="s">
        <v>16</v>
      </c>
      <c r="B358" s="118" t="s">
        <v>359</v>
      </c>
      <c r="C358" s="99" t="s">
        <v>150</v>
      </c>
      <c r="D358" s="82">
        <v>78465439.760000005</v>
      </c>
      <c r="E358" s="49" t="s">
        <v>346</v>
      </c>
    </row>
    <row r="359" spans="1:5" s="21" customFormat="1">
      <c r="A359" s="69" t="s">
        <v>10</v>
      </c>
      <c r="B359" s="17" t="s">
        <v>360</v>
      </c>
      <c r="C359" s="123"/>
      <c r="D359" s="19">
        <f>+D360+D364</f>
        <v>5132489936.4200001</v>
      </c>
      <c r="E359" s="20"/>
    </row>
    <row r="360" spans="1:5">
      <c r="A360" s="46" t="s">
        <v>12</v>
      </c>
      <c r="B360" s="23" t="s">
        <v>361</v>
      </c>
      <c r="C360" s="124"/>
      <c r="D360" s="25">
        <f>+D361</f>
        <v>4188298008.4200001</v>
      </c>
      <c r="E360" s="26"/>
    </row>
    <row r="361" spans="1:5" s="31" customFormat="1" ht="33">
      <c r="A361" s="44" t="s">
        <v>14</v>
      </c>
      <c r="B361" s="109" t="s">
        <v>362</v>
      </c>
      <c r="C361" s="125"/>
      <c r="D361" s="29">
        <f>SUM(D362:D363)</f>
        <v>4188298008.4200001</v>
      </c>
      <c r="E361" s="30"/>
    </row>
    <row r="362" spans="1:5">
      <c r="A362" s="153" t="s">
        <v>16</v>
      </c>
      <c r="B362" s="162" t="s">
        <v>363</v>
      </c>
      <c r="C362" s="99" t="s">
        <v>364</v>
      </c>
      <c r="D362" s="79">
        <v>188838385.59999999</v>
      </c>
      <c r="E362" s="58" t="s">
        <v>346</v>
      </c>
    </row>
    <row r="363" spans="1:5">
      <c r="A363" s="153"/>
      <c r="B363" s="162"/>
      <c r="C363" s="99" t="s">
        <v>365</v>
      </c>
      <c r="D363" s="79">
        <v>3999459622.8200002</v>
      </c>
      <c r="E363" s="58" t="s">
        <v>346</v>
      </c>
    </row>
    <row r="364" spans="1:5">
      <c r="A364" s="46" t="s">
        <v>12</v>
      </c>
      <c r="B364" s="23" t="s">
        <v>366</v>
      </c>
      <c r="C364" s="124"/>
      <c r="D364" s="25">
        <f>+D365</f>
        <v>944191928</v>
      </c>
      <c r="E364" s="26"/>
    </row>
    <row r="365" spans="1:5" s="31" customFormat="1" ht="33">
      <c r="A365" s="44" t="s">
        <v>14</v>
      </c>
      <c r="B365" s="109" t="s">
        <v>367</v>
      </c>
      <c r="C365" s="125"/>
      <c r="D365" s="29">
        <f>+D366</f>
        <v>944191928</v>
      </c>
      <c r="E365" s="30"/>
    </row>
    <row r="366" spans="1:5" ht="49.5">
      <c r="A366" s="52" t="s">
        <v>16</v>
      </c>
      <c r="B366" s="118" t="s">
        <v>368</v>
      </c>
      <c r="C366" s="99" t="s">
        <v>369</v>
      </c>
      <c r="D366" s="104">
        <v>944191928</v>
      </c>
      <c r="E366" s="49" t="s">
        <v>370</v>
      </c>
    </row>
    <row r="367" spans="1:5" s="21" customFormat="1">
      <c r="A367" s="69" t="s">
        <v>10</v>
      </c>
      <c r="B367" s="17" t="s">
        <v>371</v>
      </c>
      <c r="C367" s="123"/>
      <c r="D367" s="19">
        <f>+D368</f>
        <v>214551101</v>
      </c>
      <c r="E367" s="20"/>
    </row>
    <row r="368" spans="1:5">
      <c r="A368" s="46" t="s">
        <v>12</v>
      </c>
      <c r="B368" s="23" t="s">
        <v>372</v>
      </c>
      <c r="C368" s="124"/>
      <c r="D368" s="25">
        <f>+D369</f>
        <v>214551101</v>
      </c>
      <c r="E368" s="26"/>
    </row>
    <row r="369" spans="1:5" s="31" customFormat="1" ht="33">
      <c r="A369" s="44" t="s">
        <v>14</v>
      </c>
      <c r="B369" s="109" t="s">
        <v>373</v>
      </c>
      <c r="C369" s="125"/>
      <c r="D369" s="29">
        <f>+D370</f>
        <v>214551101</v>
      </c>
      <c r="E369" s="30"/>
    </row>
    <row r="370" spans="1:5" s="36" customFormat="1" ht="33">
      <c r="A370" s="93" t="s">
        <v>16</v>
      </c>
      <c r="B370" s="97" t="s">
        <v>374</v>
      </c>
      <c r="C370" s="128" t="s">
        <v>150</v>
      </c>
      <c r="D370" s="82">
        <v>214551101</v>
      </c>
      <c r="E370" s="32" t="s">
        <v>370</v>
      </c>
    </row>
    <row r="371" spans="1:5" s="21" customFormat="1" ht="33">
      <c r="A371" s="16" t="s">
        <v>10</v>
      </c>
      <c r="B371" s="17" t="s">
        <v>375</v>
      </c>
      <c r="C371" s="123"/>
      <c r="D371" s="19">
        <f>+D372</f>
        <v>1752941616.6399999</v>
      </c>
      <c r="E371" s="20"/>
    </row>
    <row r="372" spans="1:5" ht="33">
      <c r="A372" s="22" t="s">
        <v>12</v>
      </c>
      <c r="B372" s="23" t="s">
        <v>376</v>
      </c>
      <c r="C372" s="124"/>
      <c r="D372" s="25">
        <f>+D373+D376</f>
        <v>1752941616.6399999</v>
      </c>
      <c r="E372" s="26"/>
    </row>
    <row r="373" spans="1:5" s="31" customFormat="1">
      <c r="A373" s="27" t="s">
        <v>14</v>
      </c>
      <c r="B373" s="109" t="s">
        <v>377</v>
      </c>
      <c r="C373" s="125"/>
      <c r="D373" s="29">
        <f>SUM(D374:D375)</f>
        <v>680845652.63999999</v>
      </c>
      <c r="E373" s="30"/>
    </row>
    <row r="374" spans="1:5" ht="25.5">
      <c r="A374" s="153" t="s">
        <v>16</v>
      </c>
      <c r="B374" s="163" t="s">
        <v>378</v>
      </c>
      <c r="C374" s="108" t="s">
        <v>43</v>
      </c>
      <c r="D374" s="54">
        <v>397588074.24000001</v>
      </c>
      <c r="E374" s="45" t="s">
        <v>19</v>
      </c>
    </row>
    <row r="375" spans="1:5">
      <c r="A375" s="153"/>
      <c r="B375" s="163"/>
      <c r="C375" s="108" t="s">
        <v>379</v>
      </c>
      <c r="D375" s="54">
        <v>283257578.39999998</v>
      </c>
      <c r="E375" s="45" t="s">
        <v>19</v>
      </c>
    </row>
    <row r="376" spans="1:5" s="31" customFormat="1">
      <c r="A376" s="27" t="s">
        <v>14</v>
      </c>
      <c r="B376" s="109" t="s">
        <v>380</v>
      </c>
      <c r="C376" s="125"/>
      <c r="D376" s="29">
        <f>SUM(D377:D380)</f>
        <v>1072095964</v>
      </c>
      <c r="E376" s="30"/>
    </row>
    <row r="377" spans="1:5" s="73" customFormat="1" ht="33">
      <c r="A377" s="53" t="s">
        <v>16</v>
      </c>
      <c r="B377" s="62" t="s">
        <v>381</v>
      </c>
      <c r="C377" s="99" t="s">
        <v>379</v>
      </c>
      <c r="D377" s="48">
        <v>472095964</v>
      </c>
      <c r="E377" s="56" t="s">
        <v>187</v>
      </c>
    </row>
    <row r="378" spans="1:5" ht="63.75">
      <c r="A378" s="53" t="s">
        <v>16</v>
      </c>
      <c r="B378" s="117" t="s">
        <v>382</v>
      </c>
      <c r="C378" s="108" t="s">
        <v>392</v>
      </c>
      <c r="D378" s="54">
        <v>400000000</v>
      </c>
      <c r="E378" s="35" t="s">
        <v>19</v>
      </c>
    </row>
    <row r="379" spans="1:5" ht="38.25">
      <c r="A379" s="149" t="s">
        <v>16</v>
      </c>
      <c r="B379" s="147" t="s">
        <v>395</v>
      </c>
      <c r="C379" s="108" t="s">
        <v>394</v>
      </c>
      <c r="D379" s="54">
        <v>186552578.62378001</v>
      </c>
      <c r="E379" s="35" t="s">
        <v>19</v>
      </c>
    </row>
    <row r="380" spans="1:5" ht="63.75">
      <c r="A380" s="150"/>
      <c r="B380" s="148"/>
      <c r="C380" s="108" t="s">
        <v>393</v>
      </c>
      <c r="D380" s="54">
        <v>13447421.376219988</v>
      </c>
      <c r="E380" s="35" t="s">
        <v>19</v>
      </c>
    </row>
    <row r="381" spans="1:5" s="90" customFormat="1">
      <c r="A381" s="11" t="s">
        <v>8</v>
      </c>
      <c r="B381" s="12" t="s">
        <v>383</v>
      </c>
      <c r="C381" s="122"/>
      <c r="D381" s="13">
        <f>+D382</f>
        <v>0</v>
      </c>
      <c r="E381" s="14"/>
    </row>
    <row r="382" spans="1:5" s="21" customFormat="1">
      <c r="A382" s="16" t="s">
        <v>10</v>
      </c>
      <c r="B382" s="17" t="s">
        <v>384</v>
      </c>
      <c r="C382" s="123"/>
      <c r="D382" s="19">
        <f>+D383</f>
        <v>0</v>
      </c>
      <c r="E382" s="20"/>
    </row>
    <row r="383" spans="1:5">
      <c r="A383" s="22" t="s">
        <v>12</v>
      </c>
      <c r="B383" s="23" t="s">
        <v>385</v>
      </c>
      <c r="C383" s="124"/>
      <c r="D383" s="25">
        <f>+D384</f>
        <v>0</v>
      </c>
      <c r="E383" s="26"/>
    </row>
    <row r="384" spans="1:5" s="31" customFormat="1" ht="33">
      <c r="A384" s="27" t="s">
        <v>14</v>
      </c>
      <c r="B384" s="109" t="s">
        <v>386</v>
      </c>
      <c r="C384" s="125"/>
      <c r="D384" s="29">
        <f>+D385</f>
        <v>0</v>
      </c>
      <c r="E384" s="30"/>
    </row>
    <row r="385" spans="1:5">
      <c r="A385" s="49" t="s">
        <v>16</v>
      </c>
      <c r="B385" s="102"/>
      <c r="C385" s="99"/>
      <c r="D385" s="48">
        <v>0</v>
      </c>
      <c r="E385" s="53"/>
    </row>
  </sheetData>
  <autoFilter ref="A2:E385"/>
  <mergeCells count="73">
    <mergeCell ref="A374:A375"/>
    <mergeCell ref="B374:B375"/>
    <mergeCell ref="A347:A348"/>
    <mergeCell ref="B347:B348"/>
    <mergeCell ref="A349:A350"/>
    <mergeCell ref="B349:B350"/>
    <mergeCell ref="A362:A363"/>
    <mergeCell ref="B362:B363"/>
    <mergeCell ref="A345:A346"/>
    <mergeCell ref="B345:B346"/>
    <mergeCell ref="A229:A231"/>
    <mergeCell ref="B229:B231"/>
    <mergeCell ref="A226:A227"/>
    <mergeCell ref="B226:B227"/>
    <mergeCell ref="A221:A222"/>
    <mergeCell ref="B221:B222"/>
    <mergeCell ref="A223:A224"/>
    <mergeCell ref="B223:B224"/>
    <mergeCell ref="A215:A216"/>
    <mergeCell ref="B215:B216"/>
    <mergeCell ref="A210:A211"/>
    <mergeCell ref="B210:B211"/>
    <mergeCell ref="A202:A204"/>
    <mergeCell ref="B202:B204"/>
    <mergeCell ref="A197:A201"/>
    <mergeCell ref="B197:B201"/>
    <mergeCell ref="A190:A191"/>
    <mergeCell ref="B190:B191"/>
    <mergeCell ref="A185:A189"/>
    <mergeCell ref="B185:B189"/>
    <mergeCell ref="A135:A146"/>
    <mergeCell ref="B135:B146"/>
    <mergeCell ref="A127:A133"/>
    <mergeCell ref="B127:B133"/>
    <mergeCell ref="A123:A125"/>
    <mergeCell ref="B123:B125"/>
    <mergeCell ref="A118:A119"/>
    <mergeCell ref="B118:B119"/>
    <mergeCell ref="A98:A100"/>
    <mergeCell ref="B98:B100"/>
    <mergeCell ref="A113:A116"/>
    <mergeCell ref="B113:B116"/>
    <mergeCell ref="A94:A95"/>
    <mergeCell ref="B94:B95"/>
    <mergeCell ref="A82:A83"/>
    <mergeCell ref="B82:B83"/>
    <mergeCell ref="A85:A87"/>
    <mergeCell ref="B85:B87"/>
    <mergeCell ref="A77:A78"/>
    <mergeCell ref="B77:B78"/>
    <mergeCell ref="A65:A68"/>
    <mergeCell ref="B65:B68"/>
    <mergeCell ref="A70:A71"/>
    <mergeCell ref="B70:B71"/>
    <mergeCell ref="A29:A30"/>
    <mergeCell ref="B29:B30"/>
    <mergeCell ref="A1:D1"/>
    <mergeCell ref="A13:A14"/>
    <mergeCell ref="B13:B14"/>
    <mergeCell ref="C13:C14"/>
    <mergeCell ref="D13:D14"/>
    <mergeCell ref="B379:B380"/>
    <mergeCell ref="A379:A380"/>
    <mergeCell ref="A40:A44"/>
    <mergeCell ref="B40:B44"/>
    <mergeCell ref="A73:A75"/>
    <mergeCell ref="B73:B75"/>
    <mergeCell ref="A89:A90"/>
    <mergeCell ref="B89:B90"/>
    <mergeCell ref="A193:A195"/>
    <mergeCell ref="B193:B195"/>
    <mergeCell ref="A218:A219"/>
    <mergeCell ref="B218:B219"/>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Zambrano Aide</dc:creator>
  <cp:lastModifiedBy>OCAD.Planeacion</cp:lastModifiedBy>
  <dcterms:created xsi:type="dcterms:W3CDTF">2023-09-28T21:37:44Z</dcterms:created>
  <dcterms:modified xsi:type="dcterms:W3CDTF">2023-10-10T16:43:51Z</dcterms:modified>
</cp:coreProperties>
</file>